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kuderikova-my.sharepoint.com/personal/jan_sebesta_zsmk_eu/Documents/Dokumenty-Kuderikova/ver.zakazky/ŠJ_zmena_vydeje_stravy/stavba/"/>
    </mc:Choice>
  </mc:AlternateContent>
  <xr:revisionPtr revIDLastSave="2" documentId="11_0E9E3407E641E969F0E1AFEEA00AF31C718A17D0" xr6:coauthVersionLast="47" xr6:coauthVersionMax="47" xr10:uidLastSave="{C6F69666-E673-BF48-BA5B-A07611D48BA6}"/>
  <bookViews>
    <workbookView xWindow="60" yWindow="580" windowWidth="25540" windowHeight="14380" activeTab="1" xr2:uid="{00000000-000D-0000-FFFF-FFFF00000000}"/>
  </bookViews>
  <sheets>
    <sheet name="Rekapitulace stavby" sheetId="1" r:id="rId1"/>
    <sheet name="001 - Stavební a technick..." sheetId="2" r:id="rId2"/>
  </sheets>
  <definedNames>
    <definedName name="_xlnm._FilterDatabase" localSheetId="1" hidden="1">'001 - Stavební a technick...'!$C$130:$K$191</definedName>
    <definedName name="_xlnm.Print_Titles" localSheetId="1">'001 - Stavební a technick...'!$130:$130</definedName>
    <definedName name="_xlnm.Print_Titles" localSheetId="0">'Rekapitulace stavby'!$92:$92</definedName>
    <definedName name="_xlnm.Print_Area" localSheetId="1">'001 - Stavební a technick...'!$C$4:$J$76,'001 - Stavební a technick...'!$C$118:$J$191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T187" i="2"/>
  <c r="R188" i="2"/>
  <c r="R187" i="2"/>
  <c r="P188" i="2"/>
  <c r="P187" i="2" s="1"/>
  <c r="BI186" i="2"/>
  <c r="BH186" i="2"/>
  <c r="BG186" i="2"/>
  <c r="BF186" i="2"/>
  <c r="T186" i="2"/>
  <c r="T185" i="2"/>
  <c r="R186" i="2"/>
  <c r="R185" i="2"/>
  <c r="P186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T174" i="2"/>
  <c r="R175" i="2"/>
  <c r="R174" i="2"/>
  <c r="P175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T166" i="2"/>
  <c r="R167" i="2"/>
  <c r="R166" i="2"/>
  <c r="P167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T133" i="2" s="1"/>
  <c r="R134" i="2"/>
  <c r="R133" i="2" s="1"/>
  <c r="P134" i="2"/>
  <c r="P133" i="2"/>
  <c r="F125" i="2"/>
  <c r="E123" i="2"/>
  <c r="F89" i="2"/>
  <c r="E87" i="2"/>
  <c r="J24" i="2"/>
  <c r="E24" i="2"/>
  <c r="J128" i="2"/>
  <c r="J23" i="2"/>
  <c r="J21" i="2"/>
  <c r="E21" i="2"/>
  <c r="J127" i="2"/>
  <c r="J20" i="2"/>
  <c r="J18" i="2"/>
  <c r="E18" i="2"/>
  <c r="F128" i="2"/>
  <c r="J17" i="2"/>
  <c r="J15" i="2"/>
  <c r="E15" i="2"/>
  <c r="F127" i="2" s="1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90" i="2"/>
  <c r="BK188" i="2"/>
  <c r="BK186" i="2"/>
  <c r="J184" i="2"/>
  <c r="BK183" i="2"/>
  <c r="J181" i="2"/>
  <c r="J180" i="2"/>
  <c r="BK179" i="2"/>
  <c r="BK178" i="2"/>
  <c r="BK177" i="2"/>
  <c r="J175" i="2"/>
  <c r="BK167" i="2"/>
  <c r="J162" i="2"/>
  <c r="BK161" i="2"/>
  <c r="BK157" i="2"/>
  <c r="BK153" i="2"/>
  <c r="BK149" i="2"/>
  <c r="J146" i="2"/>
  <c r="J145" i="2"/>
  <c r="BK143" i="2"/>
  <c r="BK191" i="2"/>
  <c r="J172" i="2"/>
  <c r="BK170" i="2"/>
  <c r="BK169" i="2"/>
  <c r="J167" i="2"/>
  <c r="J164" i="2"/>
  <c r="BK162" i="2"/>
  <c r="J161" i="2"/>
  <c r="J160" i="2"/>
  <c r="J159" i="2"/>
  <c r="BK154" i="2"/>
  <c r="J152" i="2"/>
  <c r="J150" i="2"/>
  <c r="J147" i="2"/>
  <c r="J144" i="2"/>
  <c r="J139" i="2"/>
  <c r="BK134" i="2"/>
  <c r="J191" i="2"/>
  <c r="J190" i="2"/>
  <c r="J188" i="2"/>
  <c r="J186" i="2"/>
  <c r="BK184" i="2"/>
  <c r="J183" i="2"/>
  <c r="BK181" i="2"/>
  <c r="BK180" i="2"/>
  <c r="J179" i="2"/>
  <c r="J178" i="2"/>
  <c r="J177" i="2"/>
  <c r="BK175" i="2"/>
  <c r="BK173" i="2"/>
  <c r="J173" i="2"/>
  <c r="BK172" i="2"/>
  <c r="J170" i="2"/>
  <c r="J169" i="2"/>
  <c r="BK164" i="2"/>
  <c r="BK160" i="2"/>
  <c r="BK159" i="2"/>
  <c r="J157" i="2"/>
  <c r="J154" i="2"/>
  <c r="J153" i="2"/>
  <c r="BK152" i="2"/>
  <c r="BK150" i="2"/>
  <c r="J149" i="2"/>
  <c r="BK147" i="2"/>
  <c r="BK146" i="2"/>
  <c r="BK145" i="2"/>
  <c r="BK144" i="2"/>
  <c r="J143" i="2"/>
  <c r="BK139" i="2"/>
  <c r="J134" i="2"/>
  <c r="AS94" i="1"/>
  <c r="BK138" i="2" l="1"/>
  <c r="J138" i="2"/>
  <c r="J99" i="2"/>
  <c r="P138" i="2"/>
  <c r="R148" i="2"/>
  <c r="T148" i="2"/>
  <c r="T132" i="2" s="1"/>
  <c r="BK158" i="2"/>
  <c r="J158" i="2" s="1"/>
  <c r="J101" i="2" s="1"/>
  <c r="P158" i="2"/>
  <c r="R158" i="2"/>
  <c r="T158" i="2"/>
  <c r="BK168" i="2"/>
  <c r="J168" i="2"/>
  <c r="J104" i="2"/>
  <c r="P168" i="2"/>
  <c r="P165" i="2"/>
  <c r="R168" i="2"/>
  <c r="R165" i="2"/>
  <c r="R131" i="2" s="1"/>
  <c r="T168" i="2"/>
  <c r="BK171" i="2"/>
  <c r="J171" i="2"/>
  <c r="J105" i="2"/>
  <c r="P171" i="2"/>
  <c r="R171" i="2"/>
  <c r="T171" i="2"/>
  <c r="T165" i="2" s="1"/>
  <c r="BK176" i="2"/>
  <c r="J176" i="2"/>
  <c r="J107" i="2"/>
  <c r="P176" i="2"/>
  <c r="R176" i="2"/>
  <c r="T176" i="2"/>
  <c r="BK189" i="2"/>
  <c r="J189" i="2"/>
  <c r="J111" i="2"/>
  <c r="R189" i="2"/>
  <c r="BK148" i="2"/>
  <c r="J148" i="2"/>
  <c r="J100" i="2" s="1"/>
  <c r="P182" i="2"/>
  <c r="R182" i="2"/>
  <c r="P189" i="2"/>
  <c r="T138" i="2"/>
  <c r="P148" i="2"/>
  <c r="P132" i="2" s="1"/>
  <c r="T182" i="2"/>
  <c r="BK182" i="2"/>
  <c r="J182" i="2"/>
  <c r="J108" i="2"/>
  <c r="R138" i="2"/>
  <c r="R132" i="2"/>
  <c r="T189" i="2"/>
  <c r="F91" i="2"/>
  <c r="J92" i="2"/>
  <c r="J125" i="2"/>
  <c r="BE134" i="2"/>
  <c r="BE143" i="2"/>
  <c r="BE144" i="2"/>
  <c r="BE145" i="2"/>
  <c r="BE147" i="2"/>
  <c r="BE149" i="2"/>
  <c r="BE150" i="2"/>
  <c r="BE159" i="2"/>
  <c r="BE170" i="2"/>
  <c r="BE173" i="2"/>
  <c r="BE175" i="2"/>
  <c r="BE178" i="2"/>
  <c r="BE179" i="2"/>
  <c r="BE180" i="2"/>
  <c r="BE181" i="2"/>
  <c r="BE183" i="2"/>
  <c r="BK133" i="2"/>
  <c r="J133" i="2"/>
  <c r="J98" i="2"/>
  <c r="BK166" i="2"/>
  <c r="J166" i="2"/>
  <c r="J103" i="2"/>
  <c r="BK174" i="2"/>
  <c r="J174" i="2"/>
  <c r="J106" i="2"/>
  <c r="BE190" i="2"/>
  <c r="J91" i="2"/>
  <c r="E121" i="2"/>
  <c r="BE146" i="2"/>
  <c r="BE153" i="2"/>
  <c r="BE162" i="2"/>
  <c r="BE164" i="2"/>
  <c r="BE169" i="2"/>
  <c r="BE172" i="2"/>
  <c r="BE184" i="2"/>
  <c r="BE186" i="2"/>
  <c r="BE188" i="2"/>
  <c r="BK185" i="2"/>
  <c r="J185" i="2"/>
  <c r="J109" i="2"/>
  <c r="BK187" i="2"/>
  <c r="J187" i="2"/>
  <c r="J110" i="2" s="1"/>
  <c r="F92" i="2"/>
  <c r="BE139" i="2"/>
  <c r="BE152" i="2"/>
  <c r="BE154" i="2"/>
  <c r="BE157" i="2"/>
  <c r="BE160" i="2"/>
  <c r="BE161" i="2"/>
  <c r="BE167" i="2"/>
  <c r="BE177" i="2"/>
  <c r="BE191" i="2"/>
  <c r="F37" i="2"/>
  <c r="BD95" i="1"/>
  <c r="BD94" i="1"/>
  <c r="W33" i="1"/>
  <c r="J34" i="2"/>
  <c r="AW95" i="1"/>
  <c r="F34" i="2"/>
  <c r="BA95" i="1"/>
  <c r="BA94" i="1"/>
  <c r="AW94" i="1" s="1"/>
  <c r="AK30" i="1" s="1"/>
  <c r="F35" i="2"/>
  <c r="BB95" i="1"/>
  <c r="BB94" i="1"/>
  <c r="AX94" i="1"/>
  <c r="F36" i="2"/>
  <c r="BC95" i="1"/>
  <c r="BC94" i="1"/>
  <c r="W32" i="1"/>
  <c r="T131" i="2" l="1"/>
  <c r="P131" i="2"/>
  <c r="AU95" i="1"/>
  <c r="BK132" i="2"/>
  <c r="J132" i="2"/>
  <c r="J97" i="2"/>
  <c r="BK165" i="2"/>
  <c r="J165" i="2"/>
  <c r="J102" i="2"/>
  <c r="AU94" i="1"/>
  <c r="AY94" i="1"/>
  <c r="W31" i="1"/>
  <c r="J33" i="2"/>
  <c r="AV95" i="1"/>
  <c r="AT95" i="1"/>
  <c r="W30" i="1"/>
  <c r="F33" i="2"/>
  <c r="AZ95" i="1" s="1"/>
  <c r="AZ94" i="1" s="1"/>
  <c r="W29" i="1" s="1"/>
  <c r="BK131" i="2" l="1"/>
  <c r="J131" i="2"/>
  <c r="J96" i="2"/>
  <c r="AV94" i="1"/>
  <c r="AK29" i="1" s="1"/>
  <c r="J30" i="2" l="1"/>
  <c r="AG95" i="1" s="1"/>
  <c r="AG94" i="1" s="1"/>
  <c r="AT94" i="1"/>
  <c r="AN95" i="1" l="1"/>
  <c r="J39" i="2"/>
  <c r="AN94" i="1"/>
  <c r="AK26" i="1"/>
  <c r="AK35" i="1"/>
</calcChain>
</file>

<file path=xl/sharedStrings.xml><?xml version="1.0" encoding="utf-8"?>
<sst xmlns="http://schemas.openxmlformats.org/spreadsheetml/2006/main" count="936" uniqueCount="295">
  <si>
    <t>Export Komplet</t>
  </si>
  <si>
    <t/>
  </si>
  <si>
    <t>2.0</t>
  </si>
  <si>
    <t>ZAMOK</t>
  </si>
  <si>
    <t>False</t>
  </si>
  <si>
    <t>{4977c643-a5ae-44c8-92c1-426f992632b6}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</si>
  <si>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</si>
  <si>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</si>
  <si>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</si>
  <si>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</si>
  <si>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</si>
  <si>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</si>
  <si>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</si>
  <si>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</si>
  <si>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PR02-2025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</si>
  <si>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</si>
  <si>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</si>
  <si>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připravenost vybení školní jídelny - ZŠ Kudeříkové</t>
  </si>
  <si>
    <t>KSO:</t>
  </si>
  <si>
    <t>CC-CZ:</t>
  </si>
  <si>
    <t>Místo:</t>
  </si>
  <si>
    <t>Havířov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</si>
  <si>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</si>
  <si>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</si>
  <si>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</si>
  <si>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</si>
  <si>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</si>
  <si>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</si>
  <si>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</si>
  <si>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</si>
  <si>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</si>
  <si>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</si>
  <si>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</si>
  <si>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</si>
  <si>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</si>
  <si>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</si>
  <si>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</si>
  <si>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</si>
  <si>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</si>
  <si>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</si>
  <si>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</si>
  <si>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</si>
  <si>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</si>
  <si>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</si>
  <si>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</si>
  <si>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</si>
  <si>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</si>
  <si>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</si>
  <si>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</si>
  <si>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</si>
  <si>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</si>
  <si>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</si>
  <si>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</si>
  <si>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</si>
  <si>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</si>
  <si>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</si>
  <si>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</si>
  <si>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</si>
  <si>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</si>
  <si>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</si>
  <si>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</si>
  <si>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</si>
  <si>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</si>
  <si>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</si>
  <si>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</si>
  <si>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</si>
  <si>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</si>
  <si>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</si>
  <si>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</si>
  <si>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</si>
  <si>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</si>
  <si>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</si>
  <si>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</si>
  <si>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</si>
  <si>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</si>
  <si>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</si>
  <si>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</si>
  <si>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</si>
  <si>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</si>
  <si>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Stavební a technické úpravy školní jídelny</t>
  </si>
  <si>
    <t>STA</t>
  </si>
  <si>
    <t>1</t>
  </si>
  <si>
    <t>{223a48d3-4899-4dfa-a82b-22e41812b96b}</t>
  </si>
  <si>
    <t>2</t>
  </si>
  <si>
    <t>KRYCÍ LIST SOUPISU PRACÍ</t>
  </si>
  <si>
    <t>Objekt:</t>
  </si>
  <si>
    <t>001 - Stavební a technické úpravy školní jídelny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</si>
  <si>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</si>
  <si>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</si>
  <si>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</si>
  <si>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</si>
  <si>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</si>
  <si>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</si>
  <si>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</si>
  <si>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</si>
  <si>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</si>
  <si>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</si>
  <si>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</si>
  <si>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721 - Zdravotechnika - voda a kanalizace</t>
  </si>
  <si>
    <t xml:space="preserve">    741 - Elektroinstalace - silnoproud</t>
  </si>
  <si>
    <t xml:space="preserve">    766 - Konstrukce truhlářské</t>
  </si>
  <si>
    <t xml:space="preserve">    776 - Podlahy povlakové</t>
  </si>
  <si>
    <t xml:space="preserve">    777 - Podlahy lité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</si>
  <si>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</si>
  <si>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</si>
  <si>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</si>
  <si>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</si>
  <si>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</si>
  <si>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</si>
  <si>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</si>
  <si>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</si>
  <si>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</si>
  <si>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</si>
  <si>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</si>
  <si>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</si>
  <si>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</si>
  <si>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</si>
  <si>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</si>
  <si>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</si>
  <si>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</si>
  <si>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</si>
  <si>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</si>
  <si>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</si>
  <si>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</si>
  <si>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</si>
  <si>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</si>
  <si>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342272245</t>
  </si>
  <si>
    <t>Příčky z pórobetonových tvárnic hladkých na tenké maltové lože objemová hmotnost do 500 kg/m3, tloušťka příčky 150 mm</t>
  </si>
  <si>
    <t>m2</t>
  </si>
  <si>
    <t>4</t>
  </si>
  <si>
    <t>1499375057</t>
  </si>
  <si>
    <t>VV</t>
  </si>
  <si>
    <t>11,3</t>
  </si>
  <si>
    <t>-1,8</t>
  </si>
  <si>
    <t>Součet</t>
  </si>
  <si>
    <t>6</t>
  </si>
  <si>
    <t>Úpravy povrchů, podlahy a osazování výplní</t>
  </si>
  <si>
    <t>612142001</t>
  </si>
  <si>
    <t>Pletivo vnitřních ploch v ploše nebo pruzích, na plném podkladu sklovláknité vtlačené do tmelu včetně tmelu stěn</t>
  </si>
  <si>
    <t>-1109989653</t>
  </si>
  <si>
    <t>11,3*2</t>
  </si>
  <si>
    <t>-1,8*2</t>
  </si>
  <si>
    <t>612321131</t>
  </si>
  <si>
    <t>Vápenocementový štuk vnitřních ploch tloušťky do 3 mm svislých konstrukcí stěn</t>
  </si>
  <si>
    <t>-636312419</t>
  </si>
  <si>
    <t>634663111</t>
  </si>
  <si>
    <t>Výplň dilatačních spar mazanin polyuretanovou samonivelační hmotou, šířka spáry do 10 mm</t>
  </si>
  <si>
    <t>m</t>
  </si>
  <si>
    <t>186948302</t>
  </si>
  <si>
    <t>5</t>
  </si>
  <si>
    <t>634911112</t>
  </si>
  <si>
    <t>Řezání dilatačních nebo smršťovacích spár v čerstvé betonové mazanině nebo potěru šířky do 5 mm, hloubky přes 10 do 20 mm</t>
  </si>
  <si>
    <t>-1033307445</t>
  </si>
  <si>
    <t>642942111</t>
  </si>
  <si>
    <t>Osazování zárubní nebo rámů kovových dveřních lisovaných nebo z úhelníků bez dveřních křídel na cementovou maltu, plochy otvoru do 2,5 m2</t>
  </si>
  <si>
    <t>kus</t>
  </si>
  <si>
    <t>-2099990148</t>
  </si>
  <si>
    <t>7</t>
  </si>
  <si>
    <t>M</t>
  </si>
  <si>
    <t>55331488</t>
  </si>
  <si>
    <t>zárubeň jednokřídlá ocelová pro zdění tl stěny 110-150mm rozměru 900/1970, 2100mm</t>
  </si>
  <si>
    <t>8</t>
  </si>
  <si>
    <t>-2056781536</t>
  </si>
  <si>
    <t>9</t>
  </si>
  <si>
    <t>Ostatní konstrukce a práce, bourání</t>
  </si>
  <si>
    <t>952901111</t>
  </si>
  <si>
    <t>Vyčištění budov nebo objektů před předáním do užívání budov bytové nebo občanské výstavby, světlé výšky podlaží do 4 m</t>
  </si>
  <si>
    <t>2043823570</t>
  </si>
  <si>
    <t>962031133</t>
  </si>
  <si>
    <t>Bourání příček nebo přizdívek z cihel pálených plných nebo dutých, tl. přes 100 do 150 mm</t>
  </si>
  <si>
    <t>-1165910342</t>
  </si>
  <si>
    <t>10</t>
  </si>
  <si>
    <t>965081223</t>
  </si>
  <si>
    <t>Bourání podlah z dlaždic bez podkladního lože nebo mazaniny, s jakoukoliv výplní spár keramických nebo xylolitových tl. přes 10 mm plochy přes 1 m2</t>
  </si>
  <si>
    <t>181376462</t>
  </si>
  <si>
    <t>11</t>
  </si>
  <si>
    <t>968062246</t>
  </si>
  <si>
    <t>Vybourání dřevěných rámů oken s křídly, dveřních zárubní, vrat, stěn, ostění nebo obkladů rámů oken s křídly jednoduchých, plochy do 4 m2</t>
  </si>
  <si>
    <t>828289146</t>
  </si>
  <si>
    <t>974042532</t>
  </si>
  <si>
    <t>Vysekání rýh v betonové nebo jiné monolitické dlažbě s betonovým podkladem do hl. 50 mm a šířky do 70 mm</t>
  </si>
  <si>
    <t>277212190</t>
  </si>
  <si>
    <t>30</t>
  </si>
  <si>
    <t>13</t>
  </si>
  <si>
    <t>977151113</t>
  </si>
  <si>
    <t>Jádrové vrty diamantovými korunkami do stavebních materiálů (železobetonu, betonu, cihel, obkladů, dlažeb, kamene) průměru přes 40 do 50 mm</t>
  </si>
  <si>
    <t>-1613661941</t>
  </si>
  <si>
    <t>997</t>
  </si>
  <si>
    <t>Přesun sutě</t>
  </si>
  <si>
    <t>14</t>
  </si>
  <si>
    <t>997013211</t>
  </si>
  <si>
    <t>Vnitrostaveništní doprava suti a vybouraných hmot vodorovně do 50 m s naložením ručně pro budovy a haly výšky do 6 m</t>
  </si>
  <si>
    <t>t</t>
  </si>
  <si>
    <t>-363583758</t>
  </si>
  <si>
    <t>15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</si>
  <si>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</si>
  <si>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</si>
  <si>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-438424997</t>
  </si>
  <si>
    <t>16</t>
  </si>
  <si>
    <t>997013501</t>
  </si>
  <si>
    <t>Odvoz suti a vybouraných hmot na skládku nebo meziskládku se složením, na vzdálenost do 1 km</t>
  </si>
  <si>
    <t>-1301073091</t>
  </si>
  <si>
    <t>17</t>
  </si>
  <si>
    <t>997013509</t>
  </si>
  <si>
    <t>Odvoz suti a vybouraných hmot na skládku nebo meziskládku se složením, na vzdálenost Příplatek k ceně za každý další započatý 1 km přes 1 km</t>
  </si>
  <si>
    <t>557679767</t>
  </si>
  <si>
    <t>5,612*20 'Přepočtené koeficientem množství</t>
  </si>
  <si>
    <t>18</t>
  </si>
  <si>
    <t>997013631</t>
  </si>
  <si>
    <t>Poplatek za uložení stavebního odpadu na skládce (skládkovné) směsného stavebního a demoličního zatříděného do Katalogu odpadů pod kódem 17 09 04</t>
  </si>
  <si>
    <t>1629959063</t>
  </si>
  <si>
    <t>PSV</t>
  </si>
  <si>
    <t>Práce a dodávky PSV</t>
  </si>
  <si>
    <t>721</t>
  </si>
  <si>
    <t>Zdravotechnika - voda a kanalizace</t>
  </si>
  <si>
    <t>19</t>
  </si>
  <si>
    <t>TZB 001</t>
  </si>
  <si>
    <t>Stěhovací práce - zahajení prací</t>
  </si>
  <si>
    <t>kpl</t>
  </si>
  <si>
    <t>-285012933</t>
  </si>
  <si>
    <t>741</t>
  </si>
  <si>
    <t>Elektroinstalace - silnoproud</t>
  </si>
  <si>
    <t>20</t>
  </si>
  <si>
    <t>741810002</t>
  </si>
  <si>
    <t>Zkoušky a prohlídky elektrických rozvodů a zařízení celková prohlídka a vyhotovení revizní zprávy pro objem montážních prací přes 100 do 500 tis. Kč</t>
  </si>
  <si>
    <t>-527310216</t>
  </si>
  <si>
    <t>EL 001</t>
  </si>
  <si>
    <t>1615865300</t>
  </si>
  <si>
    <t>766</t>
  </si>
  <si>
    <t>Konstrukce truhlářské</t>
  </si>
  <si>
    <t>22</t>
  </si>
  <si>
    <t>766660002</t>
  </si>
  <si>
    <t>Montáž dveřních křídel dřevěných nebo plastových otevíravých do ocelové zárubně povrchově upravených jednokřídlových, šířky přes 800 mm</t>
  </si>
  <si>
    <t>-1096188884</t>
  </si>
  <si>
    <t>23</t>
  </si>
  <si>
    <t>61162075</t>
  </si>
  <si>
    <t>dveře jednokřídlé voštinové povrch laminátový plné 900x1970-2100mm</t>
  </si>
  <si>
    <t>32</t>
  </si>
  <si>
    <t>-1697953777</t>
  </si>
  <si>
    <t>776</t>
  </si>
  <si>
    <t>Podlahy povlakové</t>
  </si>
  <si>
    <t>24</t>
  </si>
  <si>
    <t>776201811</t>
  </si>
  <si>
    <t>Demontáž povlakových podlahovin lepených ručně bez podložky</t>
  </si>
  <si>
    <t>-1249512262</t>
  </si>
  <si>
    <t>777</t>
  </si>
  <si>
    <t>Podlahy lité</t>
  </si>
  <si>
    <t>25</t>
  </si>
  <si>
    <t>777111111</t>
  </si>
  <si>
    <t>Příprava podkladu před provedením litých podlah vysátí</t>
  </si>
  <si>
    <t>-1183987038</t>
  </si>
  <si>
    <t>26</t>
  </si>
  <si>
    <t>777111131</t>
  </si>
  <si>
    <t>Příprava podkladu před provedením litých podlah frézování</t>
  </si>
  <si>
    <t>1173711162</t>
  </si>
  <si>
    <t>27</t>
  </si>
  <si>
    <t>777131103</t>
  </si>
  <si>
    <t>Penetrační nátěr podlahy epoxidový na podklad vlhký nebo s nízkou nasákavostí</t>
  </si>
  <si>
    <t>-467628616</t>
  </si>
  <si>
    <t>28</t>
  </si>
  <si>
    <t>777511105</t>
  </si>
  <si>
    <t>Krycí stěrka dekorativní epoxidová, tloušťky přes 2 do 3 mm</t>
  </si>
  <si>
    <t>1371195125</t>
  </si>
  <si>
    <t>29</t>
  </si>
  <si>
    <t>998777101</t>
  </si>
  <si>
    <t>Přesun hmot pro podlahy lité stanovený z hmotnosti přesunovaného materiálu vodorovná dopravní vzdálenost do 50 m základní v objektech výšky do 6 m</t>
  </si>
  <si>
    <t>-315465588</t>
  </si>
  <si>
    <t>771</t>
  </si>
  <si>
    <t>Podlahy z dlaždic</t>
  </si>
  <si>
    <t>771121027</t>
  </si>
  <si>
    <t>Příprava podkladu před provedením dlažby broušení podlah stávajícího podkladu pro odstranění nerovností (diamantovým kotoučem)</t>
  </si>
  <si>
    <t>1813085479</t>
  </si>
  <si>
    <t>31</t>
  </si>
  <si>
    <t>771151025</t>
  </si>
  <si>
    <t>Příprava podkladu před provedením dlažby samonivelační stěrka min. pevnosti 30 MPa, tloušťky přes 10 do 12 mm</t>
  </si>
  <si>
    <t>-224453057</t>
  </si>
  <si>
    <t>783</t>
  </si>
  <si>
    <t>Dokončovací práce - nátěry</t>
  </si>
  <si>
    <t>783317105</t>
  </si>
  <si>
    <t>Krycí nátěr (email) zámečnických konstrukcí jednonásobný syntetický samozákladující</t>
  </si>
  <si>
    <t>-1803102165</t>
  </si>
  <si>
    <t>784</t>
  </si>
  <si>
    <t>Dokončovací práce - malby a tapety</t>
  </si>
  <si>
    <t>33</t>
  </si>
  <si>
    <t>784221101</t>
  </si>
  <si>
    <t>Malby z malířských směsí otěruvzdorných za sucha dvojnásobné, bílé za sucha otěruvzdorné dobře v místnostech výšky do 3,80 m</t>
  </si>
  <si>
    <t>-1842379210</t>
  </si>
  <si>
    <t>VRN</t>
  </si>
  <si>
    <t>Vedlejší rozpočtové náklady</t>
  </si>
  <si>
    <t>34</t>
  </si>
  <si>
    <t>-278030240</t>
  </si>
  <si>
    <t>35</t>
  </si>
  <si>
    <t>002</t>
  </si>
  <si>
    <t>-1854020742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</si>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</sst>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9" sqref="AN9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7" customHeight="1"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8" t="s">
        <v>14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R5" s="18"/>
      <c r="BE5" s="205" t="s">
        <v>15</v>
      </c>
      <c r="BS5" s="15" t="s">
        <v>6</v>
      </c>
    </row>
    <row r="6" spans="1:74" ht="37" customHeight="1">
      <c r="B6" s="18"/>
      <c r="D6" s="24" t="s">
        <v>16</v>
      </c>
      <c r="K6" s="208" t="s">
        <v>17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R6" s="18"/>
      <c r="BE6" s="206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6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294</v>
      </c>
      <c r="AR8" s="18"/>
      <c r="BE8" s="206"/>
      <c r="BS8" s="15" t="s">
        <v>6</v>
      </c>
    </row>
    <row r="9" spans="1:74" ht="14.5" customHeight="1">
      <c r="B9" s="18"/>
      <c r="AR9" s="18"/>
      <c r="BE9" s="206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206"/>
      <c r="BS10" s="15" t="s">
        <v>6</v>
      </c>
    </row>
    <row r="11" spans="1:74" ht="18.5" customHeight="1">
      <c r="B11" s="18"/>
      <c r="E11" s="23" t="s">
        <v>25</v>
      </c>
      <c r="AK11" s="25" t="s">
        <v>26</v>
      </c>
      <c r="AN11" s="23" t="s">
        <v>1</v>
      </c>
      <c r="AR11" s="18"/>
      <c r="BE11" s="206"/>
      <c r="BS11" s="15" t="s">
        <v>6</v>
      </c>
    </row>
    <row r="12" spans="1:74" ht="7" customHeight="1">
      <c r="B12" s="18"/>
      <c r="AR12" s="18"/>
      <c r="BE12" s="206"/>
      <c r="BS12" s="15" t="s">
        <v>6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206"/>
      <c r="BS13" s="15" t="s">
        <v>6</v>
      </c>
    </row>
    <row r="14" spans="1:74" ht="13">
      <c r="B14" s="18"/>
      <c r="E14" s="209" t="s">
        <v>28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5" t="s">
        <v>26</v>
      </c>
      <c r="AN14" s="27" t="s">
        <v>28</v>
      </c>
      <c r="AR14" s="18"/>
      <c r="BE14" s="206"/>
      <c r="BS14" s="15" t="s">
        <v>6</v>
      </c>
    </row>
    <row r="15" spans="1:74" ht="7" customHeight="1">
      <c r="B15" s="18"/>
      <c r="AR15" s="18"/>
      <c r="BE15" s="206"/>
      <c r="BS15" s="15" t="s">
        <v>4</v>
      </c>
    </row>
    <row r="16" spans="1:74" ht="12" customHeight="1">
      <c r="B16" s="18"/>
      <c r="D16" s="25" t="s">
        <v>29</v>
      </c>
      <c r="AK16" s="25" t="s">
        <v>24</v>
      </c>
      <c r="AN16" s="23" t="s">
        <v>1</v>
      </c>
      <c r="AR16" s="18"/>
      <c r="BE16" s="206"/>
      <c r="BS16" s="15" t="s">
        <v>4</v>
      </c>
    </row>
    <row r="17" spans="2:71" ht="18.5" customHeight="1">
      <c r="B17" s="18"/>
      <c r="E17" s="23" t="s">
        <v>25</v>
      </c>
      <c r="AK17" s="25" t="s">
        <v>26</v>
      </c>
      <c r="AN17" s="23" t="s">
        <v>1</v>
      </c>
      <c r="AR17" s="18"/>
      <c r="BE17" s="206"/>
      <c r="BS17" s="15" t="s">
        <v>30</v>
      </c>
    </row>
    <row r="18" spans="2:71" ht="7" customHeight="1">
      <c r="B18" s="18"/>
      <c r="AR18" s="18"/>
      <c r="BE18" s="206"/>
      <c r="BS18" s="15" t="s">
        <v>6</v>
      </c>
    </row>
    <row r="19" spans="2:71" ht="12" customHeight="1">
      <c r="B19" s="18"/>
      <c r="D19" s="25" t="s">
        <v>31</v>
      </c>
      <c r="AK19" s="25" t="s">
        <v>24</v>
      </c>
      <c r="AN19" s="23" t="s">
        <v>1</v>
      </c>
      <c r="AR19" s="18"/>
      <c r="BE19" s="206"/>
      <c r="BS19" s="15" t="s">
        <v>6</v>
      </c>
    </row>
    <row r="20" spans="2:71" ht="18.5" customHeight="1">
      <c r="B20" s="18"/>
      <c r="E20" s="23" t="s">
        <v>25</v>
      </c>
      <c r="AK20" s="25" t="s">
        <v>26</v>
      </c>
      <c r="AN20" s="23" t="s">
        <v>1</v>
      </c>
      <c r="AR20" s="18"/>
      <c r="BE20" s="206"/>
      <c r="BS20" s="15" t="s">
        <v>4</v>
      </c>
    </row>
    <row r="21" spans="2:71" ht="7" customHeight="1">
      <c r="B21" s="18"/>
      <c r="AR21" s="18"/>
      <c r="BE21" s="206"/>
    </row>
    <row r="22" spans="2:71" ht="12" customHeight="1">
      <c r="B22" s="18"/>
      <c r="D22" s="25" t="s">
        <v>32</v>
      </c>
      <c r="AR22" s="18"/>
      <c r="BE22" s="206"/>
    </row>
    <row r="23" spans="2:71" ht="16.5" customHeight="1">
      <c r="B23" s="18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8"/>
      <c r="BE23" s="206"/>
    </row>
    <row r="24" spans="2:71" ht="7" customHeight="1">
      <c r="B24" s="18"/>
      <c r="AR24" s="18"/>
      <c r="BE24" s="206"/>
    </row>
    <row r="25" spans="2:71" ht="7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6"/>
    </row>
    <row r="26" spans="2:71" s="1" customFormat="1" ht="26" customHeight="1">
      <c r="B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1">
        <f>ROUND(AG94,2)</f>
        <v>0</v>
      </c>
      <c r="AL26" s="212"/>
      <c r="AM26" s="212"/>
      <c r="AN26" s="212"/>
      <c r="AO26" s="212"/>
      <c r="AR26" s="30"/>
      <c r="BE26" s="206"/>
    </row>
    <row r="27" spans="2:71" s="1" customFormat="1" ht="7" customHeight="1">
      <c r="B27" s="30"/>
      <c r="AR27" s="30"/>
      <c r="BE27" s="206"/>
    </row>
    <row r="28" spans="2:71" s="1" customFormat="1" ht="13">
      <c r="B28" s="30"/>
      <c r="L28" s="213" t="s">
        <v>34</v>
      </c>
      <c r="M28" s="213"/>
      <c r="N28" s="213"/>
      <c r="O28" s="213"/>
      <c r="P28" s="213"/>
      <c r="W28" s="213" t="s">
        <v>35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36</v>
      </c>
      <c r="AL28" s="213"/>
      <c r="AM28" s="213"/>
      <c r="AN28" s="213"/>
      <c r="AO28" s="213"/>
      <c r="AR28" s="30"/>
      <c r="BE28" s="206"/>
    </row>
    <row r="29" spans="2:71" s="2" customFormat="1" ht="14.5" customHeight="1">
      <c r="B29" s="34"/>
      <c r="D29" s="25" t="s">
        <v>37</v>
      </c>
      <c r="F29" s="25" t="s">
        <v>38</v>
      </c>
      <c r="L29" s="200">
        <v>0.21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4"/>
      <c r="BE29" s="207"/>
    </row>
    <row r="30" spans="2:71" s="2" customFormat="1" ht="14.5" customHeight="1">
      <c r="B30" s="34"/>
      <c r="F30" s="25" t="s">
        <v>39</v>
      </c>
      <c r="L30" s="200">
        <v>0.12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4"/>
      <c r="BE30" s="207"/>
    </row>
    <row r="31" spans="2:71" s="2" customFormat="1" ht="14.5" hidden="1" customHeight="1">
      <c r="B31" s="34"/>
      <c r="F31" s="25" t="s">
        <v>40</v>
      </c>
      <c r="L31" s="200">
        <v>0.21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4"/>
      <c r="BE31" s="207"/>
    </row>
    <row r="32" spans="2:71" s="2" customFormat="1" ht="14.5" hidden="1" customHeight="1">
      <c r="B32" s="34"/>
      <c r="F32" s="25" t="s">
        <v>41</v>
      </c>
      <c r="L32" s="200">
        <v>0.12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4"/>
      <c r="BE32" s="207"/>
    </row>
    <row r="33" spans="2:57" s="2" customFormat="1" ht="14.5" hidden="1" customHeight="1">
      <c r="B33" s="34"/>
      <c r="F33" s="25" t="s">
        <v>42</v>
      </c>
      <c r="L33" s="200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4"/>
      <c r="BE33" s="207"/>
    </row>
    <row r="34" spans="2:57" s="1" customFormat="1" ht="7" customHeight="1">
      <c r="B34" s="30"/>
      <c r="AR34" s="30"/>
      <c r="BE34" s="206"/>
    </row>
    <row r="35" spans="2:57" s="1" customFormat="1" ht="26" customHeight="1"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201" t="s">
        <v>45</v>
      </c>
      <c r="Y35" s="202"/>
      <c r="Z35" s="202"/>
      <c r="AA35" s="202"/>
      <c r="AB35" s="202"/>
      <c r="AC35" s="37"/>
      <c r="AD35" s="37"/>
      <c r="AE35" s="37"/>
      <c r="AF35" s="37"/>
      <c r="AG35" s="37"/>
      <c r="AH35" s="37"/>
      <c r="AI35" s="37"/>
      <c r="AJ35" s="37"/>
      <c r="AK35" s="203">
        <f>SUM(AK26:AK33)</f>
        <v>0</v>
      </c>
      <c r="AL35" s="202"/>
      <c r="AM35" s="202"/>
      <c r="AN35" s="202"/>
      <c r="AO35" s="204"/>
      <c r="AP35" s="35"/>
      <c r="AQ35" s="35"/>
      <c r="AR35" s="30"/>
    </row>
    <row r="36" spans="2:57" s="1" customFormat="1" ht="7" customHeight="1">
      <c r="B36" s="30"/>
      <c r="AR36" s="30"/>
    </row>
    <row r="37" spans="2:57" s="1" customFormat="1" ht="14.5" customHeight="1">
      <c r="B37" s="30"/>
      <c r="AR37" s="30"/>
    </row>
    <row r="38" spans="2:57" ht="14.5" customHeight="1">
      <c r="B38" s="18"/>
      <c r="AR38" s="18"/>
    </row>
    <row r="39" spans="2:57" ht="14.5" customHeight="1">
      <c r="B39" s="18"/>
      <c r="AR39" s="18"/>
    </row>
    <row r="40" spans="2:57" ht="14.5" customHeight="1">
      <c r="B40" s="18"/>
      <c r="AR40" s="18"/>
    </row>
    <row r="41" spans="2:57" ht="14.5" customHeight="1">
      <c r="B41" s="18"/>
      <c r="AR41" s="18"/>
    </row>
    <row r="42" spans="2:57" ht="14.5" customHeight="1">
      <c r="B42" s="18"/>
      <c r="AR42" s="18"/>
    </row>
    <row r="43" spans="2:57" ht="14.5" customHeight="1">
      <c r="B43" s="18"/>
      <c r="AR43" s="18"/>
    </row>
    <row r="44" spans="2:57" ht="14.5" customHeight="1">
      <c r="B44" s="18"/>
      <c r="AR44" s="18"/>
    </row>
    <row r="45" spans="2:57" ht="14.5" customHeight="1">
      <c r="B45" s="18"/>
      <c r="AR45" s="18"/>
    </row>
    <row r="46" spans="2:57" ht="14.5" customHeight="1">
      <c r="B46" s="18"/>
      <c r="AR46" s="18"/>
    </row>
    <row r="47" spans="2:57" ht="14.5" customHeight="1">
      <c r="B47" s="18"/>
      <c r="AR47" s="18"/>
    </row>
    <row r="48" spans="2:57" ht="14.5" customHeight="1">
      <c r="B48" s="18"/>
      <c r="AR48" s="18"/>
    </row>
    <row r="49" spans="2:44" s="1" customFormat="1" ht="14.5" customHeight="1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7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5" customHeight="1">
      <c r="B82" s="30"/>
      <c r="C82" s="19" t="s">
        <v>52</v>
      </c>
      <c r="AR82" s="30"/>
    </row>
    <row r="83" spans="1:91" s="1" customFormat="1" ht="7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PR02-2025</v>
      </c>
      <c r="AR84" s="46"/>
    </row>
    <row r="85" spans="1:91" s="4" customFormat="1" ht="37" customHeight="1">
      <c r="B85" s="47"/>
      <c r="C85" s="48" t="s">
        <v>16</v>
      </c>
      <c r="L85" s="172" t="str">
        <f>K6</f>
        <v>Stavební připravenost vybení školní jídelny - ZŠ Kudeříkové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47"/>
    </row>
    <row r="86" spans="1:91" s="1" customFormat="1" ht="7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Havířov</v>
      </c>
      <c r="AI87" s="25" t="s">
        <v>22</v>
      </c>
      <c r="AM87" s="191" t="str">
        <f>IF(AN8= "","",AN8)</f>
        <v>x</v>
      </c>
      <c r="AN87" s="191"/>
      <c r="AR87" s="30"/>
    </row>
    <row r="88" spans="1:91" s="1" customFormat="1" ht="7" customHeight="1">
      <c r="B88" s="30"/>
      <c r="AR88" s="30"/>
    </row>
    <row r="89" spans="1:91" s="1" customFormat="1" ht="15.25" customHeight="1">
      <c r="B89" s="30"/>
      <c r="C89" s="25" t="s">
        <v>23</v>
      </c>
      <c r="L89" s="3" t="str">
        <f>IF(E11= "","",E11)</f>
        <v xml:space="preserve"> </v>
      </c>
      <c r="AI89" s="25" t="s">
        <v>29</v>
      </c>
      <c r="AM89" s="192" t="str">
        <f>IF(E17="","",E17)</f>
        <v xml:space="preserve"> </v>
      </c>
      <c r="AN89" s="193"/>
      <c r="AO89" s="193"/>
      <c r="AP89" s="193"/>
      <c r="AR89" s="30"/>
      <c r="AS89" s="194" t="s">
        <v>53</v>
      </c>
      <c r="AT89" s="195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5" customHeight="1">
      <c r="B90" s="30"/>
      <c r="C90" s="25" t="s">
        <v>27</v>
      </c>
      <c r="L90" s="3" t="str">
        <f>IF(E14= "Vyplň údaj","",E14)</f>
        <v/>
      </c>
      <c r="AI90" s="25" t="s">
        <v>31</v>
      </c>
      <c r="AM90" s="192" t="str">
        <f>IF(E20="","",E20)</f>
        <v xml:space="preserve"> </v>
      </c>
      <c r="AN90" s="193"/>
      <c r="AO90" s="193"/>
      <c r="AP90" s="193"/>
      <c r="AR90" s="30"/>
      <c r="AS90" s="196"/>
      <c r="AT90" s="197"/>
      <c r="BD90" s="54"/>
    </row>
    <row r="91" spans="1:91" s="1" customFormat="1" ht="11" customHeight="1">
      <c r="B91" s="30"/>
      <c r="AR91" s="30"/>
      <c r="AS91" s="196"/>
      <c r="AT91" s="197"/>
      <c r="BD91" s="54"/>
    </row>
    <row r="92" spans="1:91" s="1" customFormat="1" ht="29.25" customHeight="1">
      <c r="B92" s="30"/>
      <c r="C92" s="180" t="s">
        <v>54</v>
      </c>
      <c r="D92" s="181"/>
      <c r="E92" s="181"/>
      <c r="F92" s="181"/>
      <c r="G92" s="181"/>
      <c r="H92" s="55"/>
      <c r="I92" s="182" t="s">
        <v>55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3" t="s">
        <v>56</v>
      </c>
      <c r="AH92" s="181"/>
      <c r="AI92" s="181"/>
      <c r="AJ92" s="181"/>
      <c r="AK92" s="181"/>
      <c r="AL92" s="181"/>
      <c r="AM92" s="181"/>
      <c r="AN92" s="182" t="s">
        <v>57</v>
      </c>
      <c r="AO92" s="181"/>
      <c r="AP92" s="184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1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5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88">
        <f>ROUND(AG95,2)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5</v>
      </c>
      <c r="BX94" s="70" t="s">
        <v>76</v>
      </c>
      <c r="CL94" s="70" t="s">
        <v>1</v>
      </c>
    </row>
    <row r="95" spans="1:91" s="6" customFormat="1" ht="24.75" customHeight="1">
      <c r="A95" s="72" t="s">
        <v>77</v>
      </c>
      <c r="B95" s="73"/>
      <c r="C95" s="74"/>
      <c r="D95" s="187" t="s">
        <v>78</v>
      </c>
      <c r="E95" s="187"/>
      <c r="F95" s="187"/>
      <c r="G95" s="187"/>
      <c r="H95" s="187"/>
      <c r="I95" s="75"/>
      <c r="J95" s="187" t="s">
        <v>79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'001 - Stavební a technick...'!J30</f>
        <v>0</v>
      </c>
      <c r="AH95" s="186"/>
      <c r="AI95" s="186"/>
      <c r="AJ95" s="186"/>
      <c r="AK95" s="186"/>
      <c r="AL95" s="186"/>
      <c r="AM95" s="186"/>
      <c r="AN95" s="185">
        <f>SUM(AG95,AT95)</f>
        <v>0</v>
      </c>
      <c r="AO95" s="186"/>
      <c r="AP95" s="186"/>
      <c r="AQ95" s="76" t="s">
        <v>80</v>
      </c>
      <c r="AR95" s="73"/>
      <c r="AS95" s="77">
        <v>0</v>
      </c>
      <c r="AT95" s="78">
        <f>ROUND(SUM(AV95:AW95),2)</f>
        <v>0</v>
      </c>
      <c r="AU95" s="79">
        <f>'001 - Stavební a technick...'!P131</f>
        <v>0</v>
      </c>
      <c r="AV95" s="78">
        <f>'001 - Stavební a technick...'!J33</f>
        <v>0</v>
      </c>
      <c r="AW95" s="78">
        <f>'001 - Stavební a technick...'!J34</f>
        <v>0</v>
      </c>
      <c r="AX95" s="78">
        <f>'001 - Stavební a technick...'!J35</f>
        <v>0</v>
      </c>
      <c r="AY95" s="78">
        <f>'001 - Stavební a technick...'!J36</f>
        <v>0</v>
      </c>
      <c r="AZ95" s="78">
        <f>'001 - Stavební a technick...'!F33</f>
        <v>0</v>
      </c>
      <c r="BA95" s="78">
        <f>'001 - Stavební a technick...'!F34</f>
        <v>0</v>
      </c>
      <c r="BB95" s="78">
        <f>'001 - Stavební a technick...'!F35</f>
        <v>0</v>
      </c>
      <c r="BC95" s="78">
        <f>'001 - Stavební a technick...'!F36</f>
        <v>0</v>
      </c>
      <c r="BD95" s="80">
        <f>'001 - Stavební a technick...'!F37</f>
        <v>0</v>
      </c>
      <c r="BT95" s="81" t="s">
        <v>81</v>
      </c>
      <c r="BV95" s="81" t="s">
        <v>75</v>
      </c>
      <c r="BW95" s="81" t="s">
        <v>82</v>
      </c>
      <c r="BX95" s="81" t="s">
        <v>5</v>
      </c>
      <c r="CL95" s="81" t="s">
        <v>1</v>
      </c>
      <c r="CM95" s="81" t="s">
        <v>83</v>
      </c>
    </row>
    <row r="96" spans="1:91" s="1" customFormat="1" ht="30" customHeight="1">
      <c r="B96" s="30"/>
      <c r="AR96" s="30"/>
    </row>
    <row r="97" spans="2:44" s="1" customFormat="1" ht="7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9htT3graydnUBNXieJw2/gDy2d5loqHRxv84W8SfMjZOGHtkU++hp1Fg32fsUEIYZh/F+Iea5cC2s4eVG4+1vw==" saltValue="TZO1lxvjc70FaPFR6nCotTDbEuNqKddPc/glWW0fGBC9MPW6f0FZb5Tc7D1Ic+bROJ6pJY7dbAnoLqsFucELFw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01 - Stavební a technic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2"/>
  <sheetViews>
    <sheetView showGridLines="0" tabSelected="1" workbookViewId="0">
      <selection activeCell="J12" sqref="J12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AT2" s="15" t="s">
        <v>82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5" customHeight="1">
      <c r="B4" s="18"/>
      <c r="D4" s="19" t="s">
        <v>84</v>
      </c>
      <c r="L4" s="18"/>
      <c r="M4" s="82" t="s">
        <v>10</v>
      </c>
      <c r="AT4" s="15" t="s">
        <v>4</v>
      </c>
    </row>
    <row r="5" spans="2:46" ht="7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174" t="str">
        <f>'Rekapitulace stavby'!K6</f>
        <v>Stavební připravenost vybení školní jídelny - ZŠ Kudeříkové</v>
      </c>
      <c r="F7" s="175"/>
      <c r="G7" s="175"/>
      <c r="H7" s="175"/>
      <c r="L7" s="18"/>
    </row>
    <row r="8" spans="2:46" s="1" customFormat="1" ht="12" customHeight="1">
      <c r="B8" s="30"/>
      <c r="D8" s="25" t="s">
        <v>85</v>
      </c>
      <c r="L8" s="30"/>
    </row>
    <row r="9" spans="2:46" s="1" customFormat="1" ht="16.5" customHeight="1">
      <c r="B9" s="30"/>
      <c r="E9" s="172" t="s">
        <v>86</v>
      </c>
      <c r="F9" s="173"/>
      <c r="G9" s="173"/>
      <c r="H9" s="173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x</v>
      </c>
      <c r="L12" s="30"/>
    </row>
    <row r="13" spans="2:46" s="1" customFormat="1" ht="11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26</v>
      </c>
      <c r="J15" s="23" t="str">
        <f>IF('Rekapitulace stavby'!AN11="","",'Rekapitulace stavby'!AN11)</f>
        <v/>
      </c>
      <c r="L15" s="30"/>
    </row>
    <row r="16" spans="2:46" s="1" customFormat="1" ht="7" customHeight="1">
      <c r="B16" s="30"/>
      <c r="L16" s="30"/>
    </row>
    <row r="17" spans="2:12" s="1" customFormat="1" ht="12" customHeight="1">
      <c r="B17" s="30"/>
      <c r="D17" s="25" t="s">
        <v>27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177" t="str">
        <f>'Rekapitulace stavby'!E14</f>
        <v>Vyplň údaj</v>
      </c>
      <c r="F18" s="178"/>
      <c r="G18" s="178"/>
      <c r="H18" s="178"/>
      <c r="I18" s="25" t="s">
        <v>26</v>
      </c>
      <c r="J18" s="26" t="str">
        <f>'Rekapitulace stavby'!AN14</f>
        <v>Vyplň údaj</v>
      </c>
      <c r="L18" s="30"/>
    </row>
    <row r="19" spans="2:12" s="1" customFormat="1" ht="7" customHeight="1">
      <c r="B19" s="30"/>
      <c r="L19" s="30"/>
    </row>
    <row r="20" spans="2:12" s="1" customFormat="1" ht="12" customHeight="1">
      <c r="B20" s="30"/>
      <c r="D20" s="25" t="s">
        <v>29</v>
      </c>
      <c r="I20" s="25" t="s">
        <v>24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26</v>
      </c>
      <c r="J21" s="23" t="str">
        <f>IF('Rekapitulace stavby'!AN17="","",'Rekapitulace stavby'!AN17)</f>
        <v/>
      </c>
      <c r="L21" s="30"/>
    </row>
    <row r="22" spans="2:12" s="1" customFormat="1" ht="7" customHeight="1">
      <c r="B22" s="30"/>
      <c r="L22" s="30"/>
    </row>
    <row r="23" spans="2:12" s="1" customFormat="1" ht="12" customHeight="1">
      <c r="B23" s="30"/>
      <c r="D23" s="25" t="s">
        <v>31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26</v>
      </c>
      <c r="J24" s="23" t="str">
        <f>IF('Rekapitulace stavby'!AN20="","",'Rekapitulace stavby'!AN20)</f>
        <v/>
      </c>
      <c r="L24" s="30"/>
    </row>
    <row r="25" spans="2:12" s="1" customFormat="1" ht="7" customHeight="1">
      <c r="B25" s="30"/>
      <c r="L25" s="30"/>
    </row>
    <row r="26" spans="2:12" s="1" customFormat="1" ht="12" customHeight="1">
      <c r="B26" s="30"/>
      <c r="D26" s="25" t="s">
        <v>32</v>
      </c>
      <c r="L26" s="30"/>
    </row>
    <row r="27" spans="2:12" s="7" customFormat="1" ht="16.5" customHeight="1">
      <c r="B27" s="83"/>
      <c r="E27" s="179" t="s">
        <v>1</v>
      </c>
      <c r="F27" s="179"/>
      <c r="G27" s="179"/>
      <c r="H27" s="179"/>
      <c r="L27" s="83"/>
    </row>
    <row r="28" spans="2:12" s="1" customFormat="1" ht="7" customHeight="1">
      <c r="B28" s="30"/>
      <c r="L28" s="30"/>
    </row>
    <row r="29" spans="2:12" s="1" customFormat="1" ht="7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25" customHeight="1">
      <c r="B30" s="30"/>
      <c r="D30" s="84" t="s">
        <v>33</v>
      </c>
      <c r="J30" s="64">
        <f>ROUND(J131, 2)</f>
        <v>0</v>
      </c>
      <c r="L30" s="30"/>
    </row>
    <row r="31" spans="2:12" s="1" customFormat="1" ht="7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5" customHeight="1">
      <c r="B32" s="30"/>
      <c r="F32" s="33" t="s">
        <v>35</v>
      </c>
      <c r="I32" s="33" t="s">
        <v>34</v>
      </c>
      <c r="J32" s="33" t="s">
        <v>36</v>
      </c>
      <c r="L32" s="30"/>
    </row>
    <row r="33" spans="2:12" s="1" customFormat="1" ht="14.5" customHeight="1">
      <c r="B33" s="30"/>
      <c r="D33" s="53" t="s">
        <v>37</v>
      </c>
      <c r="E33" s="25" t="s">
        <v>38</v>
      </c>
      <c r="F33" s="85">
        <f>ROUND((SUM(BE131:BE191)),  2)</f>
        <v>0</v>
      </c>
      <c r="I33" s="86">
        <v>0.21</v>
      </c>
      <c r="J33" s="85">
        <f>ROUND(((SUM(BE131:BE191))*I33),  2)</f>
        <v>0</v>
      </c>
      <c r="L33" s="30"/>
    </row>
    <row r="34" spans="2:12" s="1" customFormat="1" ht="14.5" customHeight="1">
      <c r="B34" s="30"/>
      <c r="E34" s="25" t="s">
        <v>39</v>
      </c>
      <c r="F34" s="85">
        <f>ROUND((SUM(BF131:BF191)),  2)</f>
        <v>0</v>
      </c>
      <c r="I34" s="86">
        <v>0.12</v>
      </c>
      <c r="J34" s="85">
        <f>ROUND(((SUM(BF131:BF191))*I34),  2)</f>
        <v>0</v>
      </c>
      <c r="L34" s="30"/>
    </row>
    <row r="35" spans="2:12" s="1" customFormat="1" ht="14.5" hidden="1" customHeight="1">
      <c r="B35" s="30"/>
      <c r="E35" s="25" t="s">
        <v>40</v>
      </c>
      <c r="F35" s="85">
        <f>ROUND((SUM(BG131:BG191)),  2)</f>
        <v>0</v>
      </c>
      <c r="I35" s="86">
        <v>0.21</v>
      </c>
      <c r="J35" s="85">
        <f>0</f>
        <v>0</v>
      </c>
      <c r="L35" s="30"/>
    </row>
    <row r="36" spans="2:12" s="1" customFormat="1" ht="14.5" hidden="1" customHeight="1">
      <c r="B36" s="30"/>
      <c r="E36" s="25" t="s">
        <v>41</v>
      </c>
      <c r="F36" s="85">
        <f>ROUND((SUM(BH131:BH191)),  2)</f>
        <v>0</v>
      </c>
      <c r="I36" s="86">
        <v>0.12</v>
      </c>
      <c r="J36" s="85">
        <f>0</f>
        <v>0</v>
      </c>
      <c r="L36" s="30"/>
    </row>
    <row r="37" spans="2:12" s="1" customFormat="1" ht="14.5" hidden="1" customHeight="1">
      <c r="B37" s="30"/>
      <c r="E37" s="25" t="s">
        <v>42</v>
      </c>
      <c r="F37" s="85">
        <f>ROUND((SUM(BI131:BI191)),  2)</f>
        <v>0</v>
      </c>
      <c r="I37" s="86">
        <v>0</v>
      </c>
      <c r="J37" s="85">
        <f>0</f>
        <v>0</v>
      </c>
      <c r="L37" s="30"/>
    </row>
    <row r="38" spans="2:12" s="1" customFormat="1" ht="7" customHeight="1">
      <c r="B38" s="30"/>
      <c r="L38" s="30"/>
    </row>
    <row r="39" spans="2:12" s="1" customFormat="1" ht="25.25" customHeight="1">
      <c r="B39" s="30"/>
      <c r="C39" s="87"/>
      <c r="D39" s="88" t="s">
        <v>43</v>
      </c>
      <c r="E39" s="55"/>
      <c r="F39" s="55"/>
      <c r="G39" s="89" t="s">
        <v>44</v>
      </c>
      <c r="H39" s="90" t="s">
        <v>45</v>
      </c>
      <c r="I39" s="55"/>
      <c r="J39" s="91">
        <f>SUM(J30:J37)</f>
        <v>0</v>
      </c>
      <c r="K39" s="92"/>
      <c r="L39" s="30"/>
    </row>
    <row r="40" spans="2:12" s="1" customFormat="1" ht="14.5" customHeight="1">
      <c r="B40" s="30"/>
      <c r="L40" s="30"/>
    </row>
    <row r="41" spans="2:12" ht="14.5" customHeight="1">
      <c r="B41" s="18"/>
      <c r="L41" s="18"/>
    </row>
    <row r="42" spans="2:12" ht="14.5" customHeight="1">
      <c r="B42" s="18"/>
      <c r="L42" s="18"/>
    </row>
    <row r="43" spans="2:12" ht="14.5" customHeight="1">
      <c r="B43" s="18"/>
      <c r="L43" s="18"/>
    </row>
    <row r="44" spans="2:12" ht="14.5" customHeight="1">
      <c r="B44" s="18"/>
      <c r="L44" s="18"/>
    </row>
    <row r="45" spans="2:12" ht="14.5" customHeight="1">
      <c r="B45" s="18"/>
      <c r="L45" s="18"/>
    </row>
    <row r="46" spans="2:12" ht="14.5" customHeight="1">
      <c r="B46" s="18"/>
      <c r="L46" s="18"/>
    </row>
    <row r="47" spans="2:12" ht="14.5" customHeight="1">
      <c r="B47" s="18"/>
      <c r="L47" s="18"/>
    </row>
    <row r="48" spans="2:12" ht="14.5" customHeight="1">
      <c r="B48" s="18"/>
      <c r="L48" s="18"/>
    </row>
    <row r="49" spans="2:12" ht="14.5" customHeight="1">
      <c r="B49" s="18"/>
      <c r="L49" s="18"/>
    </row>
    <row r="50" spans="2:12" s="1" customFormat="1" ht="14.5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">
      <c r="B61" s="30"/>
      <c r="D61" s="41" t="s">
        <v>48</v>
      </c>
      <c r="E61" s="32"/>
      <c r="F61" s="93" t="s">
        <v>49</v>
      </c>
      <c r="G61" s="41" t="s">
        <v>48</v>
      </c>
      <c r="H61" s="32"/>
      <c r="I61" s="32"/>
      <c r="J61" s="94" t="s">
        <v>49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">
      <c r="B76" s="30"/>
      <c r="D76" s="41" t="s">
        <v>48</v>
      </c>
      <c r="E76" s="32"/>
      <c r="F76" s="93" t="s">
        <v>49</v>
      </c>
      <c r="G76" s="41" t="s">
        <v>48</v>
      </c>
      <c r="H76" s="32"/>
      <c r="I76" s="32"/>
      <c r="J76" s="94" t="s">
        <v>49</v>
      </c>
      <c r="K76" s="32"/>
      <c r="L76" s="30"/>
    </row>
    <row r="77" spans="2:12" s="1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7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5" hidden="1" customHeight="1">
      <c r="B82" s="30"/>
      <c r="C82" s="19" t="s">
        <v>87</v>
      </c>
      <c r="L82" s="30"/>
    </row>
    <row r="83" spans="2:47" s="1" customFormat="1" ht="7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174" t="str">
        <f>E7</f>
        <v>Stavební připravenost vybení školní jídelny - ZŠ Kudeříkové</v>
      </c>
      <c r="F85" s="175"/>
      <c r="G85" s="175"/>
      <c r="H85" s="175"/>
      <c r="L85" s="30"/>
    </row>
    <row r="86" spans="2:47" s="1" customFormat="1" ht="12" hidden="1" customHeight="1">
      <c r="B86" s="30"/>
      <c r="C86" s="25" t="s">
        <v>85</v>
      </c>
      <c r="L86" s="30"/>
    </row>
    <row r="87" spans="2:47" s="1" customFormat="1" ht="16.5" hidden="1" customHeight="1">
      <c r="B87" s="30"/>
      <c r="E87" s="172" t="str">
        <f>E9</f>
        <v>001 - Stavební a technické úpravy školní jídelny</v>
      </c>
      <c r="F87" s="173"/>
      <c r="G87" s="173"/>
      <c r="H87" s="173"/>
      <c r="L87" s="30"/>
    </row>
    <row r="88" spans="2:47" s="1" customFormat="1" ht="7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Havířov</v>
      </c>
      <c r="I89" s="25" t="s">
        <v>22</v>
      </c>
      <c r="J89" s="50" t="str">
        <f>IF(J12="","",J12)</f>
        <v>x</v>
      </c>
      <c r="L89" s="30"/>
    </row>
    <row r="90" spans="2:47" s="1" customFormat="1" ht="7" hidden="1" customHeight="1">
      <c r="B90" s="30"/>
      <c r="L90" s="30"/>
    </row>
    <row r="91" spans="2:47" s="1" customFormat="1" ht="15.25" hidden="1" customHeight="1">
      <c r="B91" s="30"/>
      <c r="C91" s="25" t="s">
        <v>23</v>
      </c>
      <c r="F91" s="23" t="str">
        <f>E15</f>
        <v xml:space="preserve"> </v>
      </c>
      <c r="I91" s="25" t="s">
        <v>29</v>
      </c>
      <c r="J91" s="28" t="str">
        <f>E21</f>
        <v xml:space="preserve"> </v>
      </c>
      <c r="L91" s="30"/>
    </row>
    <row r="92" spans="2:47" s="1" customFormat="1" ht="15.25" hidden="1" customHeight="1">
      <c r="B92" s="30"/>
      <c r="C92" s="25" t="s">
        <v>27</v>
      </c>
      <c r="F92" s="23" t="str">
        <f>IF(E18="","",E18)</f>
        <v>Vyplň údaj</v>
      </c>
      <c r="I92" s="25" t="s">
        <v>31</v>
      </c>
      <c r="J92" s="28" t="str">
        <f>E24</f>
        <v xml:space="preserve"> </v>
      </c>
      <c r="L92" s="30"/>
    </row>
    <row r="93" spans="2:47" s="1" customFormat="1" ht="10.25" hidden="1" customHeight="1">
      <c r="B93" s="30"/>
      <c r="L93" s="30"/>
    </row>
    <row r="94" spans="2:47" s="1" customFormat="1" ht="29.25" hidden="1" customHeight="1">
      <c r="B94" s="30"/>
      <c r="C94" s="95" t="s">
        <v>88</v>
      </c>
      <c r="D94" s="87"/>
      <c r="E94" s="87"/>
      <c r="F94" s="87"/>
      <c r="G94" s="87"/>
      <c r="H94" s="87"/>
      <c r="I94" s="87"/>
      <c r="J94" s="96" t="s">
        <v>89</v>
      </c>
      <c r="K94" s="87"/>
      <c r="L94" s="30"/>
    </row>
    <row r="95" spans="2:47" s="1" customFormat="1" ht="10.25" hidden="1" customHeight="1">
      <c r="B95" s="30"/>
      <c r="L95" s="30"/>
    </row>
    <row r="96" spans="2:47" s="1" customFormat="1" ht="23" hidden="1" customHeight="1">
      <c r="B96" s="30"/>
      <c r="C96" s="97" t="s">
        <v>90</v>
      </c>
      <c r="J96" s="64">
        <f>J131</f>
        <v>0</v>
      </c>
      <c r="L96" s="30"/>
      <c r="AU96" s="15" t="s">
        <v>91</v>
      </c>
    </row>
    <row r="97" spans="2:12" s="8" customFormat="1" ht="25" hidden="1" customHeight="1">
      <c r="B97" s="98"/>
      <c r="D97" s="99" t="s">
        <v>92</v>
      </c>
      <c r="E97" s="100"/>
      <c r="F97" s="100"/>
      <c r="G97" s="100"/>
      <c r="H97" s="100"/>
      <c r="I97" s="100"/>
      <c r="J97" s="101">
        <f>J132</f>
        <v>0</v>
      </c>
      <c r="L97" s="98"/>
    </row>
    <row r="98" spans="2:12" s="9" customFormat="1" ht="20" hidden="1" customHeight="1">
      <c r="B98" s="102"/>
      <c r="D98" s="103" t="s">
        <v>93</v>
      </c>
      <c r="E98" s="104"/>
      <c r="F98" s="104"/>
      <c r="G98" s="104"/>
      <c r="H98" s="104"/>
      <c r="I98" s="104"/>
      <c r="J98" s="105">
        <f>J133</f>
        <v>0</v>
      </c>
      <c r="L98" s="102"/>
    </row>
    <row r="99" spans="2:12" s="9" customFormat="1" ht="20" hidden="1" customHeight="1">
      <c r="B99" s="102"/>
      <c r="D99" s="103" t="s">
        <v>94</v>
      </c>
      <c r="E99" s="104"/>
      <c r="F99" s="104"/>
      <c r="G99" s="104"/>
      <c r="H99" s="104"/>
      <c r="I99" s="104"/>
      <c r="J99" s="105">
        <f>J138</f>
        <v>0</v>
      </c>
      <c r="L99" s="102"/>
    </row>
    <row r="100" spans="2:12" s="9" customFormat="1" ht="20" hidden="1" customHeight="1">
      <c r="B100" s="102"/>
      <c r="D100" s="103" t="s">
        <v>95</v>
      </c>
      <c r="E100" s="104"/>
      <c r="F100" s="104"/>
      <c r="G100" s="104"/>
      <c r="H100" s="104"/>
      <c r="I100" s="104"/>
      <c r="J100" s="105">
        <f>J148</f>
        <v>0</v>
      </c>
      <c r="L100" s="102"/>
    </row>
    <row r="101" spans="2:12" s="9" customFormat="1" ht="20" hidden="1" customHeight="1">
      <c r="B101" s="102"/>
      <c r="D101" s="103" t="s">
        <v>96</v>
      </c>
      <c r="E101" s="104"/>
      <c r="F101" s="104"/>
      <c r="G101" s="104"/>
      <c r="H101" s="104"/>
      <c r="I101" s="104"/>
      <c r="J101" s="105">
        <f>J158</f>
        <v>0</v>
      </c>
      <c r="L101" s="102"/>
    </row>
    <row r="102" spans="2:12" s="8" customFormat="1" ht="25" hidden="1" customHeight="1">
      <c r="B102" s="98"/>
      <c r="D102" s="99" t="s">
        <v>97</v>
      </c>
      <c r="E102" s="100"/>
      <c r="F102" s="100"/>
      <c r="G102" s="100"/>
      <c r="H102" s="100"/>
      <c r="I102" s="100"/>
      <c r="J102" s="101">
        <f>J165</f>
        <v>0</v>
      </c>
      <c r="L102" s="98"/>
    </row>
    <row r="103" spans="2:12" s="9" customFormat="1" ht="20" hidden="1" customHeight="1">
      <c r="B103" s="102"/>
      <c r="D103" s="103" t="s">
        <v>98</v>
      </c>
      <c r="E103" s="104"/>
      <c r="F103" s="104"/>
      <c r="G103" s="104"/>
      <c r="H103" s="104"/>
      <c r="I103" s="104"/>
      <c r="J103" s="105">
        <f>J166</f>
        <v>0</v>
      </c>
      <c r="L103" s="102"/>
    </row>
    <row r="104" spans="2:12" s="9" customFormat="1" ht="20" hidden="1" customHeight="1">
      <c r="B104" s="102"/>
      <c r="D104" s="103" t="s">
        <v>99</v>
      </c>
      <c r="E104" s="104"/>
      <c r="F104" s="104"/>
      <c r="G104" s="104"/>
      <c r="H104" s="104"/>
      <c r="I104" s="104"/>
      <c r="J104" s="105">
        <f>J168</f>
        <v>0</v>
      </c>
      <c r="L104" s="102"/>
    </row>
    <row r="105" spans="2:12" s="9" customFormat="1" ht="20" hidden="1" customHeight="1">
      <c r="B105" s="102"/>
      <c r="D105" s="103" t="s">
        <v>100</v>
      </c>
      <c r="E105" s="104"/>
      <c r="F105" s="104"/>
      <c r="G105" s="104"/>
      <c r="H105" s="104"/>
      <c r="I105" s="104"/>
      <c r="J105" s="105">
        <f>J171</f>
        <v>0</v>
      </c>
      <c r="L105" s="102"/>
    </row>
    <row r="106" spans="2:12" s="9" customFormat="1" ht="20" hidden="1" customHeight="1">
      <c r="B106" s="102"/>
      <c r="D106" s="103" t="s">
        <v>101</v>
      </c>
      <c r="E106" s="104"/>
      <c r="F106" s="104"/>
      <c r="G106" s="104"/>
      <c r="H106" s="104"/>
      <c r="I106" s="104"/>
      <c r="J106" s="105">
        <f>J174</f>
        <v>0</v>
      </c>
      <c r="L106" s="102"/>
    </row>
    <row r="107" spans="2:12" s="9" customFormat="1" ht="20" hidden="1" customHeight="1">
      <c r="B107" s="102"/>
      <c r="D107" s="103" t="s">
        <v>102</v>
      </c>
      <c r="E107" s="104"/>
      <c r="F107" s="104"/>
      <c r="G107" s="104"/>
      <c r="H107" s="104"/>
      <c r="I107" s="104"/>
      <c r="J107" s="105">
        <f>J176</f>
        <v>0</v>
      </c>
      <c r="L107" s="102"/>
    </row>
    <row r="108" spans="2:12" s="9" customFormat="1" ht="20" hidden="1" customHeight="1">
      <c r="B108" s="102"/>
      <c r="D108" s="103" t="s">
        <v>103</v>
      </c>
      <c r="E108" s="104"/>
      <c r="F108" s="104"/>
      <c r="G108" s="104"/>
      <c r="H108" s="104"/>
      <c r="I108" s="104"/>
      <c r="J108" s="105">
        <f>J182</f>
        <v>0</v>
      </c>
      <c r="L108" s="102"/>
    </row>
    <row r="109" spans="2:12" s="9" customFormat="1" ht="20" hidden="1" customHeight="1">
      <c r="B109" s="102"/>
      <c r="D109" s="103" t="s">
        <v>104</v>
      </c>
      <c r="E109" s="104"/>
      <c r="F109" s="104"/>
      <c r="G109" s="104"/>
      <c r="H109" s="104"/>
      <c r="I109" s="104"/>
      <c r="J109" s="105">
        <f>J185</f>
        <v>0</v>
      </c>
      <c r="L109" s="102"/>
    </row>
    <row r="110" spans="2:12" s="9" customFormat="1" ht="20" hidden="1" customHeight="1">
      <c r="B110" s="102"/>
      <c r="D110" s="103" t="s">
        <v>105</v>
      </c>
      <c r="E110" s="104"/>
      <c r="F110" s="104"/>
      <c r="G110" s="104"/>
      <c r="H110" s="104"/>
      <c r="I110" s="104"/>
      <c r="J110" s="105">
        <f>J187</f>
        <v>0</v>
      </c>
      <c r="L110" s="102"/>
    </row>
    <row r="111" spans="2:12" s="8" customFormat="1" ht="25" hidden="1" customHeight="1">
      <c r="B111" s="98"/>
      <c r="D111" s="99" t="s">
        <v>106</v>
      </c>
      <c r="E111" s="100"/>
      <c r="F111" s="100"/>
      <c r="G111" s="100"/>
      <c r="H111" s="100"/>
      <c r="I111" s="100"/>
      <c r="J111" s="101">
        <f>J189</f>
        <v>0</v>
      </c>
      <c r="L111" s="98"/>
    </row>
    <row r="112" spans="2:12" s="1" customFormat="1" ht="21.75" hidden="1" customHeight="1">
      <c r="B112" s="30"/>
      <c r="L112" s="30"/>
    </row>
    <row r="113" spans="2:12" s="1" customFormat="1" ht="7" hidden="1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0"/>
    </row>
    <row r="114" spans="2:12" hidden="1"/>
    <row r="115" spans="2:12" hidden="1"/>
    <row r="116" spans="2:12" hidden="1"/>
    <row r="117" spans="2:12" s="1" customFormat="1" ht="7" customHeight="1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30"/>
    </row>
    <row r="118" spans="2:12" s="1" customFormat="1" ht="25" customHeight="1">
      <c r="B118" s="30"/>
      <c r="C118" s="19" t="s">
        <v>107</v>
      </c>
      <c r="L118" s="30"/>
    </row>
    <row r="119" spans="2:12" s="1" customFormat="1" ht="7" customHeight="1">
      <c r="B119" s="30"/>
      <c r="L119" s="30"/>
    </row>
    <row r="120" spans="2:12" s="1" customFormat="1" ht="12" customHeight="1">
      <c r="B120" s="30"/>
      <c r="C120" s="25" t="s">
        <v>16</v>
      </c>
      <c r="L120" s="30"/>
    </row>
    <row r="121" spans="2:12" s="1" customFormat="1" ht="16.5" customHeight="1">
      <c r="B121" s="30"/>
      <c r="E121" s="174" t="str">
        <f>E7</f>
        <v>Stavební připravenost vybení školní jídelny - ZŠ Kudeříkové</v>
      </c>
      <c r="F121" s="175"/>
      <c r="G121" s="175"/>
      <c r="H121" s="175"/>
      <c r="L121" s="30"/>
    </row>
    <row r="122" spans="2:12" s="1" customFormat="1" ht="12" customHeight="1">
      <c r="B122" s="30"/>
      <c r="C122" s="25" t="s">
        <v>85</v>
      </c>
      <c r="L122" s="30"/>
    </row>
    <row r="123" spans="2:12" s="1" customFormat="1" ht="16.5" customHeight="1">
      <c r="B123" s="30"/>
      <c r="E123" s="172" t="str">
        <f>E9</f>
        <v>001 - Stavební a technické úpravy školní jídelny</v>
      </c>
      <c r="F123" s="173"/>
      <c r="G123" s="173"/>
      <c r="H123" s="173"/>
      <c r="L123" s="30"/>
    </row>
    <row r="124" spans="2:12" s="1" customFormat="1" ht="7" customHeight="1">
      <c r="B124" s="30"/>
      <c r="L124" s="30"/>
    </row>
    <row r="125" spans="2:12" s="1" customFormat="1" ht="12" customHeight="1">
      <c r="B125" s="30"/>
      <c r="C125" s="25" t="s">
        <v>20</v>
      </c>
      <c r="F125" s="23" t="str">
        <f>F12</f>
        <v>Havířov</v>
      </c>
      <c r="I125" s="25" t="s">
        <v>22</v>
      </c>
      <c r="J125" s="50" t="str">
        <f>IF(J12="","",J12)</f>
        <v>x</v>
      </c>
      <c r="L125" s="30"/>
    </row>
    <row r="126" spans="2:12" s="1" customFormat="1" ht="7" customHeight="1">
      <c r="B126" s="30"/>
      <c r="L126" s="30"/>
    </row>
    <row r="127" spans="2:12" s="1" customFormat="1" ht="15.25" customHeight="1">
      <c r="B127" s="30"/>
      <c r="C127" s="25" t="s">
        <v>23</v>
      </c>
      <c r="F127" s="23" t="str">
        <f>E15</f>
        <v xml:space="preserve"> </v>
      </c>
      <c r="I127" s="25" t="s">
        <v>29</v>
      </c>
      <c r="J127" s="28" t="str">
        <f>E21</f>
        <v xml:space="preserve"> </v>
      </c>
      <c r="L127" s="30"/>
    </row>
    <row r="128" spans="2:12" s="1" customFormat="1" ht="15.25" customHeight="1">
      <c r="B128" s="30"/>
      <c r="C128" s="25" t="s">
        <v>27</v>
      </c>
      <c r="F128" s="23" t="str">
        <f>IF(E18="","",E18)</f>
        <v>Vyplň údaj</v>
      </c>
      <c r="I128" s="25" t="s">
        <v>31</v>
      </c>
      <c r="J128" s="28" t="str">
        <f>E24</f>
        <v xml:space="preserve"> </v>
      </c>
      <c r="L128" s="30"/>
    </row>
    <row r="129" spans="2:65" s="1" customFormat="1" ht="10.25" customHeight="1">
      <c r="B129" s="30"/>
      <c r="L129" s="30"/>
    </row>
    <row r="130" spans="2:65" s="10" customFormat="1" ht="29.25" customHeight="1">
      <c r="B130" s="106"/>
      <c r="C130" s="107" t="s">
        <v>108</v>
      </c>
      <c r="D130" s="108" t="s">
        <v>58</v>
      </c>
      <c r="E130" s="108" t="s">
        <v>54</v>
      </c>
      <c r="F130" s="108" t="s">
        <v>55</v>
      </c>
      <c r="G130" s="108" t="s">
        <v>109</v>
      </c>
      <c r="H130" s="108" t="s">
        <v>110</v>
      </c>
      <c r="I130" s="108" t="s">
        <v>111</v>
      </c>
      <c r="J130" s="109" t="s">
        <v>89</v>
      </c>
      <c r="K130" s="110" t="s">
        <v>112</v>
      </c>
      <c r="L130" s="106"/>
      <c r="M130" s="57" t="s">
        <v>1</v>
      </c>
      <c r="N130" s="58" t="s">
        <v>37</v>
      </c>
      <c r="O130" s="58" t="s">
        <v>113</v>
      </c>
      <c r="P130" s="58" t="s">
        <v>114</v>
      </c>
      <c r="Q130" s="58" t="s">
        <v>115</v>
      </c>
      <c r="R130" s="58" t="s">
        <v>116</v>
      </c>
      <c r="S130" s="58" t="s">
        <v>117</v>
      </c>
      <c r="T130" s="59" t="s">
        <v>118</v>
      </c>
    </row>
    <row r="131" spans="2:65" s="1" customFormat="1" ht="23" customHeight="1">
      <c r="B131" s="30"/>
      <c r="C131" s="62" t="s">
        <v>119</v>
      </c>
      <c r="J131" s="111">
        <f>BK131</f>
        <v>0</v>
      </c>
      <c r="L131" s="30"/>
      <c r="M131" s="60"/>
      <c r="N131" s="51"/>
      <c r="O131" s="51"/>
      <c r="P131" s="112">
        <f>P132+P165+P189</f>
        <v>0</v>
      </c>
      <c r="Q131" s="51"/>
      <c r="R131" s="112">
        <f>R132+R165+R189</f>
        <v>5.9504650000000003</v>
      </c>
      <c r="S131" s="51"/>
      <c r="T131" s="113">
        <f>T132+T165+T189</f>
        <v>5.6124000000000001</v>
      </c>
      <c r="AT131" s="15" t="s">
        <v>72</v>
      </c>
      <c r="AU131" s="15" t="s">
        <v>91</v>
      </c>
      <c r="BK131" s="114">
        <f>BK132+BK165+BK189</f>
        <v>0</v>
      </c>
    </row>
    <row r="132" spans="2:65" s="11" customFormat="1" ht="26" customHeight="1">
      <c r="B132" s="115"/>
      <c r="D132" s="116" t="s">
        <v>72</v>
      </c>
      <c r="E132" s="117" t="s">
        <v>120</v>
      </c>
      <c r="F132" s="117" t="s">
        <v>121</v>
      </c>
      <c r="I132" s="118"/>
      <c r="J132" s="119">
        <f>BK132</f>
        <v>0</v>
      </c>
      <c r="L132" s="115"/>
      <c r="M132" s="120"/>
      <c r="P132" s="121">
        <f>P133+P138+P148+P158</f>
        <v>0</v>
      </c>
      <c r="R132" s="121">
        <f>R133+R138+R148+R158</f>
        <v>0.94981499999999996</v>
      </c>
      <c r="T132" s="122">
        <f>T133+T138+T148+T158</f>
        <v>5.1374000000000004</v>
      </c>
      <c r="AR132" s="116" t="s">
        <v>81</v>
      </c>
      <c r="AT132" s="123" t="s">
        <v>72</v>
      </c>
      <c r="AU132" s="123" t="s">
        <v>73</v>
      </c>
      <c r="AY132" s="116" t="s">
        <v>122</v>
      </c>
      <c r="BK132" s="124">
        <f>BK133+BK138+BK148+BK158</f>
        <v>0</v>
      </c>
    </row>
    <row r="133" spans="2:65" s="11" customFormat="1" ht="23" customHeight="1">
      <c r="B133" s="115"/>
      <c r="D133" s="116" t="s">
        <v>72</v>
      </c>
      <c r="E133" s="125" t="s">
        <v>123</v>
      </c>
      <c r="F133" s="125" t="s">
        <v>124</v>
      </c>
      <c r="I133" s="118"/>
      <c r="J133" s="126">
        <f>BK133</f>
        <v>0</v>
      </c>
      <c r="L133" s="115"/>
      <c r="M133" s="120"/>
      <c r="P133" s="121">
        <f>SUM(P134:P137)</f>
        <v>0</v>
      </c>
      <c r="R133" s="121">
        <f>SUM(R134:R137)</f>
        <v>0.75249500000000002</v>
      </c>
      <c r="T133" s="122">
        <f>SUM(T134:T137)</f>
        <v>0</v>
      </c>
      <c r="AR133" s="116" t="s">
        <v>81</v>
      </c>
      <c r="AT133" s="123" t="s">
        <v>72</v>
      </c>
      <c r="AU133" s="123" t="s">
        <v>81</v>
      </c>
      <c r="AY133" s="116" t="s">
        <v>122</v>
      </c>
      <c r="BK133" s="124">
        <f>SUM(BK134:BK137)</f>
        <v>0</v>
      </c>
    </row>
    <row r="134" spans="2:65" s="1" customFormat="1" ht="38" customHeight="1">
      <c r="B134" s="30"/>
      <c r="C134" s="127" t="s">
        <v>81</v>
      </c>
      <c r="D134" s="127" t="s">
        <v>125</v>
      </c>
      <c r="E134" s="128" t="s">
        <v>126</v>
      </c>
      <c r="F134" s="129" t="s">
        <v>127</v>
      </c>
      <c r="G134" s="130" t="s">
        <v>128</v>
      </c>
      <c r="H134" s="131">
        <v>9.5</v>
      </c>
      <c r="I134" s="132"/>
      <c r="J134" s="133">
        <f>ROUND(I134*H134,2)</f>
        <v>0</v>
      </c>
      <c r="K134" s="134"/>
      <c r="L134" s="30"/>
      <c r="M134" s="135" t="s">
        <v>1</v>
      </c>
      <c r="N134" s="136" t="s">
        <v>38</v>
      </c>
      <c r="P134" s="137">
        <f>O134*H134</f>
        <v>0</v>
      </c>
      <c r="Q134" s="137">
        <v>7.9210000000000003E-2</v>
      </c>
      <c r="R134" s="137">
        <f>Q134*H134</f>
        <v>0.75249500000000002</v>
      </c>
      <c r="S134" s="137">
        <v>0</v>
      </c>
      <c r="T134" s="138">
        <f>S134*H134</f>
        <v>0</v>
      </c>
      <c r="AR134" s="139" t="s">
        <v>129</v>
      </c>
      <c r="AT134" s="139" t="s">
        <v>125</v>
      </c>
      <c r="AU134" s="139" t="s">
        <v>83</v>
      </c>
      <c r="AY134" s="15" t="s">
        <v>122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5" t="s">
        <v>81</v>
      </c>
      <c r="BK134" s="140">
        <f>ROUND(I134*H134,2)</f>
        <v>0</v>
      </c>
      <c r="BL134" s="15" t="s">
        <v>129</v>
      </c>
      <c r="BM134" s="139" t="s">
        <v>130</v>
      </c>
    </row>
    <row r="135" spans="2:65" s="12" customFormat="1" ht="12">
      <c r="B135" s="141"/>
      <c r="D135" s="142" t="s">
        <v>131</v>
      </c>
      <c r="E135" s="143" t="s">
        <v>1</v>
      </c>
      <c r="F135" s="144" t="s">
        <v>132</v>
      </c>
      <c r="H135" s="145">
        <v>11.3</v>
      </c>
      <c r="I135" s="146"/>
      <c r="L135" s="141"/>
      <c r="M135" s="147"/>
      <c r="T135" s="148"/>
      <c r="AT135" s="143" t="s">
        <v>131</v>
      </c>
      <c r="AU135" s="143" t="s">
        <v>83</v>
      </c>
      <c r="AV135" s="12" t="s">
        <v>83</v>
      </c>
      <c r="AW135" s="12" t="s">
        <v>30</v>
      </c>
      <c r="AX135" s="12" t="s">
        <v>73</v>
      </c>
      <c r="AY135" s="143" t="s">
        <v>122</v>
      </c>
    </row>
    <row r="136" spans="2:65" s="12" customFormat="1" ht="12">
      <c r="B136" s="141"/>
      <c r="D136" s="142" t="s">
        <v>131</v>
      </c>
      <c r="E136" s="143" t="s">
        <v>1</v>
      </c>
      <c r="F136" s="144" t="s">
        <v>133</v>
      </c>
      <c r="H136" s="145">
        <v>-1.8</v>
      </c>
      <c r="I136" s="146"/>
      <c r="L136" s="141"/>
      <c r="M136" s="147"/>
      <c r="T136" s="148"/>
      <c r="AT136" s="143" t="s">
        <v>131</v>
      </c>
      <c r="AU136" s="143" t="s">
        <v>83</v>
      </c>
      <c r="AV136" s="12" t="s">
        <v>83</v>
      </c>
      <c r="AW136" s="12" t="s">
        <v>30</v>
      </c>
      <c r="AX136" s="12" t="s">
        <v>73</v>
      </c>
      <c r="AY136" s="143" t="s">
        <v>122</v>
      </c>
    </row>
    <row r="137" spans="2:65" s="13" customFormat="1" ht="12">
      <c r="B137" s="149"/>
      <c r="D137" s="142" t="s">
        <v>131</v>
      </c>
      <c r="E137" s="150" t="s">
        <v>1</v>
      </c>
      <c r="F137" s="151" t="s">
        <v>134</v>
      </c>
      <c r="H137" s="152">
        <v>9.5</v>
      </c>
      <c r="I137" s="153"/>
      <c r="L137" s="149"/>
      <c r="M137" s="154"/>
      <c r="T137" s="155"/>
      <c r="AT137" s="150" t="s">
        <v>131</v>
      </c>
      <c r="AU137" s="150" t="s">
        <v>83</v>
      </c>
      <c r="AV137" s="13" t="s">
        <v>129</v>
      </c>
      <c r="AW137" s="13" t="s">
        <v>30</v>
      </c>
      <c r="AX137" s="13" t="s">
        <v>81</v>
      </c>
      <c r="AY137" s="150" t="s">
        <v>122</v>
      </c>
    </row>
    <row r="138" spans="2:65" s="11" customFormat="1" ht="23" customHeight="1">
      <c r="B138" s="115"/>
      <c r="D138" s="116" t="s">
        <v>72</v>
      </c>
      <c r="E138" s="125" t="s">
        <v>135</v>
      </c>
      <c r="F138" s="125" t="s">
        <v>136</v>
      </c>
      <c r="I138" s="118"/>
      <c r="J138" s="126">
        <f>BK138</f>
        <v>0</v>
      </c>
      <c r="L138" s="115"/>
      <c r="M138" s="120"/>
      <c r="P138" s="121">
        <f>SUM(P139:P147)</f>
        <v>0</v>
      </c>
      <c r="R138" s="121">
        <f>SUM(R139:R147)</f>
        <v>0.18778</v>
      </c>
      <c r="T138" s="122">
        <f>SUM(T139:T147)</f>
        <v>0</v>
      </c>
      <c r="AR138" s="116" t="s">
        <v>81</v>
      </c>
      <c r="AT138" s="123" t="s">
        <v>72</v>
      </c>
      <c r="AU138" s="123" t="s">
        <v>81</v>
      </c>
      <c r="AY138" s="116" t="s">
        <v>122</v>
      </c>
      <c r="BK138" s="124">
        <f>SUM(BK139:BK147)</f>
        <v>0</v>
      </c>
    </row>
    <row r="139" spans="2:65" s="1" customFormat="1" ht="38" customHeight="1">
      <c r="B139" s="30"/>
      <c r="C139" s="127" t="s">
        <v>83</v>
      </c>
      <c r="D139" s="127" t="s">
        <v>125</v>
      </c>
      <c r="E139" s="128" t="s">
        <v>137</v>
      </c>
      <c r="F139" s="129" t="s">
        <v>138</v>
      </c>
      <c r="G139" s="130" t="s">
        <v>128</v>
      </c>
      <c r="H139" s="131">
        <v>19</v>
      </c>
      <c r="I139" s="132"/>
      <c r="J139" s="133">
        <f>ROUND(I139*H139,2)</f>
        <v>0</v>
      </c>
      <c r="K139" s="134"/>
      <c r="L139" s="30"/>
      <c r="M139" s="135" t="s">
        <v>1</v>
      </c>
      <c r="N139" s="136" t="s">
        <v>38</v>
      </c>
      <c r="P139" s="137">
        <f>O139*H139</f>
        <v>0</v>
      </c>
      <c r="Q139" s="137">
        <v>4.3800000000000002E-3</v>
      </c>
      <c r="R139" s="137">
        <f>Q139*H139</f>
        <v>8.3220000000000002E-2</v>
      </c>
      <c r="S139" s="137">
        <v>0</v>
      </c>
      <c r="T139" s="138">
        <f>S139*H139</f>
        <v>0</v>
      </c>
      <c r="AR139" s="139" t="s">
        <v>129</v>
      </c>
      <c r="AT139" s="139" t="s">
        <v>125</v>
      </c>
      <c r="AU139" s="139" t="s">
        <v>83</v>
      </c>
      <c r="AY139" s="15" t="s">
        <v>122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5" t="s">
        <v>81</v>
      </c>
      <c r="BK139" s="140">
        <f>ROUND(I139*H139,2)</f>
        <v>0</v>
      </c>
      <c r="BL139" s="15" t="s">
        <v>129</v>
      </c>
      <c r="BM139" s="139" t="s">
        <v>139</v>
      </c>
    </row>
    <row r="140" spans="2:65" s="12" customFormat="1" ht="12">
      <c r="B140" s="141"/>
      <c r="D140" s="142" t="s">
        <v>131</v>
      </c>
      <c r="E140" s="143" t="s">
        <v>1</v>
      </c>
      <c r="F140" s="144" t="s">
        <v>140</v>
      </c>
      <c r="H140" s="145">
        <v>22.6</v>
      </c>
      <c r="I140" s="146"/>
      <c r="L140" s="141"/>
      <c r="M140" s="147"/>
      <c r="T140" s="148"/>
      <c r="AT140" s="143" t="s">
        <v>131</v>
      </c>
      <c r="AU140" s="143" t="s">
        <v>83</v>
      </c>
      <c r="AV140" s="12" t="s">
        <v>83</v>
      </c>
      <c r="AW140" s="12" t="s">
        <v>30</v>
      </c>
      <c r="AX140" s="12" t="s">
        <v>73</v>
      </c>
      <c r="AY140" s="143" t="s">
        <v>122</v>
      </c>
    </row>
    <row r="141" spans="2:65" s="12" customFormat="1" ht="12">
      <c r="B141" s="141"/>
      <c r="D141" s="142" t="s">
        <v>131</v>
      </c>
      <c r="E141" s="143" t="s">
        <v>1</v>
      </c>
      <c r="F141" s="144" t="s">
        <v>141</v>
      </c>
      <c r="H141" s="145">
        <v>-3.6</v>
      </c>
      <c r="I141" s="146"/>
      <c r="L141" s="141"/>
      <c r="M141" s="147"/>
      <c r="T141" s="148"/>
      <c r="AT141" s="143" t="s">
        <v>131</v>
      </c>
      <c r="AU141" s="143" t="s">
        <v>83</v>
      </c>
      <c r="AV141" s="12" t="s">
        <v>83</v>
      </c>
      <c r="AW141" s="12" t="s">
        <v>30</v>
      </c>
      <c r="AX141" s="12" t="s">
        <v>73</v>
      </c>
      <c r="AY141" s="143" t="s">
        <v>122</v>
      </c>
    </row>
    <row r="142" spans="2:65" s="13" customFormat="1" ht="12">
      <c r="B142" s="149"/>
      <c r="D142" s="142" t="s">
        <v>131</v>
      </c>
      <c r="E142" s="150" t="s">
        <v>1</v>
      </c>
      <c r="F142" s="151" t="s">
        <v>134</v>
      </c>
      <c r="H142" s="152">
        <v>19</v>
      </c>
      <c r="I142" s="153"/>
      <c r="L142" s="149"/>
      <c r="M142" s="154"/>
      <c r="T142" s="155"/>
      <c r="AT142" s="150" t="s">
        <v>131</v>
      </c>
      <c r="AU142" s="150" t="s">
        <v>83</v>
      </c>
      <c r="AV142" s="13" t="s">
        <v>129</v>
      </c>
      <c r="AW142" s="13" t="s">
        <v>30</v>
      </c>
      <c r="AX142" s="13" t="s">
        <v>81</v>
      </c>
      <c r="AY142" s="150" t="s">
        <v>122</v>
      </c>
    </row>
    <row r="143" spans="2:65" s="1" customFormat="1" ht="24.25" customHeight="1">
      <c r="B143" s="30"/>
      <c r="C143" s="127" t="s">
        <v>123</v>
      </c>
      <c r="D143" s="127" t="s">
        <v>125</v>
      </c>
      <c r="E143" s="128" t="s">
        <v>142</v>
      </c>
      <c r="F143" s="129" t="s">
        <v>143</v>
      </c>
      <c r="G143" s="130" t="s">
        <v>128</v>
      </c>
      <c r="H143" s="131">
        <v>19</v>
      </c>
      <c r="I143" s="132"/>
      <c r="J143" s="133">
        <f>ROUND(I143*H143,2)</f>
        <v>0</v>
      </c>
      <c r="K143" s="134"/>
      <c r="L143" s="30"/>
      <c r="M143" s="135" t="s">
        <v>1</v>
      </c>
      <c r="N143" s="136" t="s">
        <v>38</v>
      </c>
      <c r="P143" s="137">
        <f>O143*H143</f>
        <v>0</v>
      </c>
      <c r="Q143" s="137">
        <v>3.0000000000000001E-3</v>
      </c>
      <c r="R143" s="137">
        <f>Q143*H143</f>
        <v>5.7000000000000002E-2</v>
      </c>
      <c r="S143" s="137">
        <v>0</v>
      </c>
      <c r="T143" s="138">
        <f>S143*H143</f>
        <v>0</v>
      </c>
      <c r="AR143" s="139" t="s">
        <v>129</v>
      </c>
      <c r="AT143" s="139" t="s">
        <v>125</v>
      </c>
      <c r="AU143" s="139" t="s">
        <v>83</v>
      </c>
      <c r="AY143" s="15" t="s">
        <v>122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5" t="s">
        <v>81</v>
      </c>
      <c r="BK143" s="140">
        <f>ROUND(I143*H143,2)</f>
        <v>0</v>
      </c>
      <c r="BL143" s="15" t="s">
        <v>129</v>
      </c>
      <c r="BM143" s="139" t="s">
        <v>144</v>
      </c>
    </row>
    <row r="144" spans="2:65" s="1" customFormat="1" ht="24.25" customHeight="1">
      <c r="B144" s="30"/>
      <c r="C144" s="127" t="s">
        <v>129</v>
      </c>
      <c r="D144" s="127" t="s">
        <v>125</v>
      </c>
      <c r="E144" s="128" t="s">
        <v>145</v>
      </c>
      <c r="F144" s="129" t="s">
        <v>146</v>
      </c>
      <c r="G144" s="130" t="s">
        <v>147</v>
      </c>
      <c r="H144" s="131">
        <v>62</v>
      </c>
      <c r="I144" s="132"/>
      <c r="J144" s="133">
        <f>ROUND(I144*H144,2)</f>
        <v>0</v>
      </c>
      <c r="K144" s="134"/>
      <c r="L144" s="30"/>
      <c r="M144" s="135" t="s">
        <v>1</v>
      </c>
      <c r="N144" s="136" t="s">
        <v>38</v>
      </c>
      <c r="P144" s="137">
        <f>O144*H144</f>
        <v>0</v>
      </c>
      <c r="Q144" s="137">
        <v>2.3000000000000001E-4</v>
      </c>
      <c r="R144" s="137">
        <f>Q144*H144</f>
        <v>1.426E-2</v>
      </c>
      <c r="S144" s="137">
        <v>0</v>
      </c>
      <c r="T144" s="138">
        <f>S144*H144</f>
        <v>0</v>
      </c>
      <c r="AR144" s="139" t="s">
        <v>129</v>
      </c>
      <c r="AT144" s="139" t="s">
        <v>125</v>
      </c>
      <c r="AU144" s="139" t="s">
        <v>83</v>
      </c>
      <c r="AY144" s="15" t="s">
        <v>122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5" t="s">
        <v>81</v>
      </c>
      <c r="BK144" s="140">
        <f>ROUND(I144*H144,2)</f>
        <v>0</v>
      </c>
      <c r="BL144" s="15" t="s">
        <v>129</v>
      </c>
      <c r="BM144" s="139" t="s">
        <v>148</v>
      </c>
    </row>
    <row r="145" spans="2:65" s="1" customFormat="1" ht="38" customHeight="1">
      <c r="B145" s="30"/>
      <c r="C145" s="127" t="s">
        <v>149</v>
      </c>
      <c r="D145" s="127" t="s">
        <v>125</v>
      </c>
      <c r="E145" s="128" t="s">
        <v>150</v>
      </c>
      <c r="F145" s="129" t="s">
        <v>151</v>
      </c>
      <c r="G145" s="130" t="s">
        <v>147</v>
      </c>
      <c r="H145" s="131">
        <v>62</v>
      </c>
      <c r="I145" s="132"/>
      <c r="J145" s="133">
        <f>ROUND(I145*H145,2)</f>
        <v>0</v>
      </c>
      <c r="K145" s="134"/>
      <c r="L145" s="30"/>
      <c r="M145" s="135" t="s">
        <v>1</v>
      </c>
      <c r="N145" s="136" t="s">
        <v>38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129</v>
      </c>
      <c r="AT145" s="139" t="s">
        <v>125</v>
      </c>
      <c r="AU145" s="139" t="s">
        <v>83</v>
      </c>
      <c r="AY145" s="15" t="s">
        <v>122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5" t="s">
        <v>81</v>
      </c>
      <c r="BK145" s="140">
        <f>ROUND(I145*H145,2)</f>
        <v>0</v>
      </c>
      <c r="BL145" s="15" t="s">
        <v>129</v>
      </c>
      <c r="BM145" s="139" t="s">
        <v>152</v>
      </c>
    </row>
    <row r="146" spans="2:65" s="1" customFormat="1" ht="38" customHeight="1">
      <c r="B146" s="30"/>
      <c r="C146" s="127" t="s">
        <v>135</v>
      </c>
      <c r="D146" s="127" t="s">
        <v>125</v>
      </c>
      <c r="E146" s="128" t="s">
        <v>153</v>
      </c>
      <c r="F146" s="129" t="s">
        <v>154</v>
      </c>
      <c r="G146" s="130" t="s">
        <v>155</v>
      </c>
      <c r="H146" s="131">
        <v>1</v>
      </c>
      <c r="I146" s="132"/>
      <c r="J146" s="133">
        <f>ROUND(I146*H146,2)</f>
        <v>0</v>
      </c>
      <c r="K146" s="134"/>
      <c r="L146" s="30"/>
      <c r="M146" s="135" t="s">
        <v>1</v>
      </c>
      <c r="N146" s="136" t="s">
        <v>38</v>
      </c>
      <c r="P146" s="137">
        <f>O146*H146</f>
        <v>0</v>
      </c>
      <c r="Q146" s="137">
        <v>1.7770000000000001E-2</v>
      </c>
      <c r="R146" s="137">
        <f>Q146*H146</f>
        <v>1.7770000000000001E-2</v>
      </c>
      <c r="S146" s="137">
        <v>0</v>
      </c>
      <c r="T146" s="138">
        <f>S146*H146</f>
        <v>0</v>
      </c>
      <c r="AR146" s="139" t="s">
        <v>129</v>
      </c>
      <c r="AT146" s="139" t="s">
        <v>125</v>
      </c>
      <c r="AU146" s="139" t="s">
        <v>83</v>
      </c>
      <c r="AY146" s="15" t="s">
        <v>122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5" t="s">
        <v>81</v>
      </c>
      <c r="BK146" s="140">
        <f>ROUND(I146*H146,2)</f>
        <v>0</v>
      </c>
      <c r="BL146" s="15" t="s">
        <v>129</v>
      </c>
      <c r="BM146" s="139" t="s">
        <v>156</v>
      </c>
    </row>
    <row r="147" spans="2:65" s="1" customFormat="1" ht="24.25" customHeight="1">
      <c r="B147" s="30"/>
      <c r="C147" s="156" t="s">
        <v>157</v>
      </c>
      <c r="D147" s="156" t="s">
        <v>158</v>
      </c>
      <c r="E147" s="157" t="s">
        <v>159</v>
      </c>
      <c r="F147" s="158" t="s">
        <v>160</v>
      </c>
      <c r="G147" s="159" t="s">
        <v>155</v>
      </c>
      <c r="H147" s="160">
        <v>1</v>
      </c>
      <c r="I147" s="161"/>
      <c r="J147" s="162">
        <f>ROUND(I147*H147,2)</f>
        <v>0</v>
      </c>
      <c r="K147" s="163"/>
      <c r="L147" s="164"/>
      <c r="M147" s="165" t="s">
        <v>1</v>
      </c>
      <c r="N147" s="166" t="s">
        <v>38</v>
      </c>
      <c r="P147" s="137">
        <f>O147*H147</f>
        <v>0</v>
      </c>
      <c r="Q147" s="137">
        <v>1.553E-2</v>
      </c>
      <c r="R147" s="137">
        <f>Q147*H147</f>
        <v>1.553E-2</v>
      </c>
      <c r="S147" s="137">
        <v>0</v>
      </c>
      <c r="T147" s="138">
        <f>S147*H147</f>
        <v>0</v>
      </c>
      <c r="AR147" s="139" t="s">
        <v>161</v>
      </c>
      <c r="AT147" s="139" t="s">
        <v>158</v>
      </c>
      <c r="AU147" s="139" t="s">
        <v>83</v>
      </c>
      <c r="AY147" s="15" t="s">
        <v>122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5" t="s">
        <v>81</v>
      </c>
      <c r="BK147" s="140">
        <f>ROUND(I147*H147,2)</f>
        <v>0</v>
      </c>
      <c r="BL147" s="15" t="s">
        <v>129</v>
      </c>
      <c r="BM147" s="139" t="s">
        <v>162</v>
      </c>
    </row>
    <row r="148" spans="2:65" s="11" customFormat="1" ht="23" customHeight="1">
      <c r="B148" s="115"/>
      <c r="D148" s="116" t="s">
        <v>72</v>
      </c>
      <c r="E148" s="125" t="s">
        <v>163</v>
      </c>
      <c r="F148" s="125" t="s">
        <v>164</v>
      </c>
      <c r="I148" s="118"/>
      <c r="J148" s="126">
        <f>BK148</f>
        <v>0</v>
      </c>
      <c r="L148" s="115"/>
      <c r="M148" s="120"/>
      <c r="P148" s="121">
        <f>SUM(P149:P157)</f>
        <v>0</v>
      </c>
      <c r="R148" s="121">
        <f>SUM(R149:R157)</f>
        <v>9.5400000000000016E-3</v>
      </c>
      <c r="T148" s="122">
        <f>SUM(T149:T157)</f>
        <v>5.1374000000000004</v>
      </c>
      <c r="AR148" s="116" t="s">
        <v>81</v>
      </c>
      <c r="AT148" s="123" t="s">
        <v>72</v>
      </c>
      <c r="AU148" s="123" t="s">
        <v>81</v>
      </c>
      <c r="AY148" s="116" t="s">
        <v>122</v>
      </c>
      <c r="BK148" s="124">
        <f>SUM(BK149:BK157)</f>
        <v>0</v>
      </c>
    </row>
    <row r="149" spans="2:65" s="1" customFormat="1" ht="38" customHeight="1">
      <c r="B149" s="30"/>
      <c r="C149" s="127" t="s">
        <v>161</v>
      </c>
      <c r="D149" s="127" t="s">
        <v>125</v>
      </c>
      <c r="E149" s="128" t="s">
        <v>165</v>
      </c>
      <c r="F149" s="129" t="s">
        <v>166</v>
      </c>
      <c r="G149" s="130" t="s">
        <v>128</v>
      </c>
      <c r="H149" s="131">
        <v>190</v>
      </c>
      <c r="I149" s="132"/>
      <c r="J149" s="133">
        <f>ROUND(I149*H149,2)</f>
        <v>0</v>
      </c>
      <c r="K149" s="134"/>
      <c r="L149" s="30"/>
      <c r="M149" s="135" t="s">
        <v>1</v>
      </c>
      <c r="N149" s="136" t="s">
        <v>38</v>
      </c>
      <c r="P149" s="137">
        <f>O149*H149</f>
        <v>0</v>
      </c>
      <c r="Q149" s="137">
        <v>4.0000000000000003E-5</v>
      </c>
      <c r="R149" s="137">
        <f>Q149*H149</f>
        <v>7.6000000000000009E-3</v>
      </c>
      <c r="S149" s="137">
        <v>0</v>
      </c>
      <c r="T149" s="138">
        <f>S149*H149</f>
        <v>0</v>
      </c>
      <c r="AR149" s="139" t="s">
        <v>129</v>
      </c>
      <c r="AT149" s="139" t="s">
        <v>125</v>
      </c>
      <c r="AU149" s="139" t="s">
        <v>83</v>
      </c>
      <c r="AY149" s="15" t="s">
        <v>122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5" t="s">
        <v>81</v>
      </c>
      <c r="BK149" s="140">
        <f>ROUND(I149*H149,2)</f>
        <v>0</v>
      </c>
      <c r="BL149" s="15" t="s">
        <v>129</v>
      </c>
      <c r="BM149" s="139" t="s">
        <v>167</v>
      </c>
    </row>
    <row r="150" spans="2:65" s="1" customFormat="1" ht="24.25" customHeight="1">
      <c r="B150" s="30"/>
      <c r="C150" s="127" t="s">
        <v>163</v>
      </c>
      <c r="D150" s="127" t="s">
        <v>125</v>
      </c>
      <c r="E150" s="128" t="s">
        <v>168</v>
      </c>
      <c r="F150" s="129" t="s">
        <v>169</v>
      </c>
      <c r="G150" s="130" t="s">
        <v>128</v>
      </c>
      <c r="H150" s="131">
        <v>11.3</v>
      </c>
      <c r="I150" s="132"/>
      <c r="J150" s="133">
        <f>ROUND(I150*H150,2)</f>
        <v>0</v>
      </c>
      <c r="K150" s="134"/>
      <c r="L150" s="30"/>
      <c r="M150" s="135" t="s">
        <v>1</v>
      </c>
      <c r="N150" s="136" t="s">
        <v>38</v>
      </c>
      <c r="P150" s="137">
        <f>O150*H150</f>
        <v>0</v>
      </c>
      <c r="Q150" s="137">
        <v>0</v>
      </c>
      <c r="R150" s="137">
        <f>Q150*H150</f>
        <v>0</v>
      </c>
      <c r="S150" s="137">
        <v>0.26100000000000001</v>
      </c>
      <c r="T150" s="138">
        <f>S150*H150</f>
        <v>2.9493000000000005</v>
      </c>
      <c r="AR150" s="139" t="s">
        <v>129</v>
      </c>
      <c r="AT150" s="139" t="s">
        <v>125</v>
      </c>
      <c r="AU150" s="139" t="s">
        <v>83</v>
      </c>
      <c r="AY150" s="15" t="s">
        <v>122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5" t="s">
        <v>81</v>
      </c>
      <c r="BK150" s="140">
        <f>ROUND(I150*H150,2)</f>
        <v>0</v>
      </c>
      <c r="BL150" s="15" t="s">
        <v>129</v>
      </c>
      <c r="BM150" s="139" t="s">
        <v>170</v>
      </c>
    </row>
    <row r="151" spans="2:65" s="12" customFormat="1" ht="12">
      <c r="B151" s="141"/>
      <c r="D151" s="142" t="s">
        <v>131</v>
      </c>
      <c r="E151" s="143" t="s">
        <v>1</v>
      </c>
      <c r="F151" s="144" t="s">
        <v>132</v>
      </c>
      <c r="H151" s="145">
        <v>11.3</v>
      </c>
      <c r="I151" s="146"/>
      <c r="L151" s="141"/>
      <c r="M151" s="147"/>
      <c r="T151" s="148"/>
      <c r="AT151" s="143" t="s">
        <v>131</v>
      </c>
      <c r="AU151" s="143" t="s">
        <v>83</v>
      </c>
      <c r="AV151" s="12" t="s">
        <v>83</v>
      </c>
      <c r="AW151" s="12" t="s">
        <v>30</v>
      </c>
      <c r="AX151" s="12" t="s">
        <v>81</v>
      </c>
      <c r="AY151" s="143" t="s">
        <v>122</v>
      </c>
    </row>
    <row r="152" spans="2:65" s="1" customFormat="1" ht="44.25" customHeight="1">
      <c r="B152" s="30"/>
      <c r="C152" s="127" t="s">
        <v>171</v>
      </c>
      <c r="D152" s="127" t="s">
        <v>125</v>
      </c>
      <c r="E152" s="128" t="s">
        <v>172</v>
      </c>
      <c r="F152" s="129" t="s">
        <v>173</v>
      </c>
      <c r="G152" s="130" t="s">
        <v>128</v>
      </c>
      <c r="H152" s="131">
        <v>30</v>
      </c>
      <c r="I152" s="132"/>
      <c r="J152" s="133">
        <f>ROUND(I152*H152,2)</f>
        <v>0</v>
      </c>
      <c r="K152" s="134"/>
      <c r="L152" s="30"/>
      <c r="M152" s="135" t="s">
        <v>1</v>
      </c>
      <c r="N152" s="136" t="s">
        <v>38</v>
      </c>
      <c r="P152" s="137">
        <f>O152*H152</f>
        <v>0</v>
      </c>
      <c r="Q152" s="137">
        <v>0</v>
      </c>
      <c r="R152" s="137">
        <f>Q152*H152</f>
        <v>0</v>
      </c>
      <c r="S152" s="137">
        <v>5.7000000000000002E-2</v>
      </c>
      <c r="T152" s="138">
        <f>S152*H152</f>
        <v>1.71</v>
      </c>
      <c r="AR152" s="139" t="s">
        <v>129</v>
      </c>
      <c r="AT152" s="139" t="s">
        <v>125</v>
      </c>
      <c r="AU152" s="139" t="s">
        <v>83</v>
      </c>
      <c r="AY152" s="15" t="s">
        <v>122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5" t="s">
        <v>81</v>
      </c>
      <c r="BK152" s="140">
        <f>ROUND(I152*H152,2)</f>
        <v>0</v>
      </c>
      <c r="BL152" s="15" t="s">
        <v>129</v>
      </c>
      <c r="BM152" s="139" t="s">
        <v>174</v>
      </c>
    </row>
    <row r="153" spans="2:65" s="1" customFormat="1" ht="44.25" customHeight="1">
      <c r="B153" s="30"/>
      <c r="C153" s="127" t="s">
        <v>175</v>
      </c>
      <c r="D153" s="127" t="s">
        <v>125</v>
      </c>
      <c r="E153" s="128" t="s">
        <v>176</v>
      </c>
      <c r="F153" s="129" t="s">
        <v>177</v>
      </c>
      <c r="G153" s="130" t="s">
        <v>128</v>
      </c>
      <c r="H153" s="131">
        <v>8.5</v>
      </c>
      <c r="I153" s="132"/>
      <c r="J153" s="133">
        <f>ROUND(I153*H153,2)</f>
        <v>0</v>
      </c>
      <c r="K153" s="134"/>
      <c r="L153" s="30"/>
      <c r="M153" s="135" t="s">
        <v>1</v>
      </c>
      <c r="N153" s="136" t="s">
        <v>38</v>
      </c>
      <c r="P153" s="137">
        <f>O153*H153</f>
        <v>0</v>
      </c>
      <c r="Q153" s="137">
        <v>0</v>
      </c>
      <c r="R153" s="137">
        <f>Q153*H153</f>
        <v>0</v>
      </c>
      <c r="S153" s="137">
        <v>2.7E-2</v>
      </c>
      <c r="T153" s="138">
        <f>S153*H153</f>
        <v>0.22950000000000001</v>
      </c>
      <c r="AR153" s="139" t="s">
        <v>129</v>
      </c>
      <c r="AT153" s="139" t="s">
        <v>125</v>
      </c>
      <c r="AU153" s="139" t="s">
        <v>83</v>
      </c>
      <c r="AY153" s="15" t="s">
        <v>122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5" t="s">
        <v>81</v>
      </c>
      <c r="BK153" s="140">
        <f>ROUND(I153*H153,2)</f>
        <v>0</v>
      </c>
      <c r="BL153" s="15" t="s">
        <v>129</v>
      </c>
      <c r="BM153" s="139" t="s">
        <v>178</v>
      </c>
    </row>
    <row r="154" spans="2:65" s="1" customFormat="1" ht="33" customHeight="1">
      <c r="B154" s="30"/>
      <c r="C154" s="127" t="s">
        <v>8</v>
      </c>
      <c r="D154" s="127" t="s">
        <v>125</v>
      </c>
      <c r="E154" s="128" t="s">
        <v>179</v>
      </c>
      <c r="F154" s="129" t="s">
        <v>180</v>
      </c>
      <c r="G154" s="130" t="s">
        <v>147</v>
      </c>
      <c r="H154" s="131">
        <v>30</v>
      </c>
      <c r="I154" s="132"/>
      <c r="J154" s="133">
        <f>ROUND(I154*H154,2)</f>
        <v>0</v>
      </c>
      <c r="K154" s="134"/>
      <c r="L154" s="30"/>
      <c r="M154" s="135" t="s">
        <v>1</v>
      </c>
      <c r="N154" s="136" t="s">
        <v>38</v>
      </c>
      <c r="P154" s="137">
        <f>O154*H154</f>
        <v>0</v>
      </c>
      <c r="Q154" s="137">
        <v>0</v>
      </c>
      <c r="R154" s="137">
        <f>Q154*H154</f>
        <v>0</v>
      </c>
      <c r="S154" s="137">
        <v>8.0000000000000002E-3</v>
      </c>
      <c r="T154" s="138">
        <f>S154*H154</f>
        <v>0.24</v>
      </c>
      <c r="AR154" s="139" t="s">
        <v>129</v>
      </c>
      <c r="AT154" s="139" t="s">
        <v>125</v>
      </c>
      <c r="AU154" s="139" t="s">
        <v>83</v>
      </c>
      <c r="AY154" s="15" t="s">
        <v>122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5" t="s">
        <v>81</v>
      </c>
      <c r="BK154" s="140">
        <f>ROUND(I154*H154,2)</f>
        <v>0</v>
      </c>
      <c r="BL154" s="15" t="s">
        <v>129</v>
      </c>
      <c r="BM154" s="139" t="s">
        <v>181</v>
      </c>
    </row>
    <row r="155" spans="2:65" s="12" customFormat="1" ht="12">
      <c r="B155" s="141"/>
      <c r="D155" s="142" t="s">
        <v>131</v>
      </c>
      <c r="E155" s="143" t="s">
        <v>1</v>
      </c>
      <c r="F155" s="144" t="s">
        <v>182</v>
      </c>
      <c r="H155" s="145">
        <v>30</v>
      </c>
      <c r="I155" s="146"/>
      <c r="L155" s="141"/>
      <c r="M155" s="147"/>
      <c r="T155" s="148"/>
      <c r="AT155" s="143" t="s">
        <v>131</v>
      </c>
      <c r="AU155" s="143" t="s">
        <v>83</v>
      </c>
      <c r="AV155" s="12" t="s">
        <v>83</v>
      </c>
      <c r="AW155" s="12" t="s">
        <v>30</v>
      </c>
      <c r="AX155" s="12" t="s">
        <v>73</v>
      </c>
      <c r="AY155" s="143" t="s">
        <v>122</v>
      </c>
    </row>
    <row r="156" spans="2:65" s="13" customFormat="1" ht="12">
      <c r="B156" s="149"/>
      <c r="D156" s="142" t="s">
        <v>131</v>
      </c>
      <c r="E156" s="150" t="s">
        <v>1</v>
      </c>
      <c r="F156" s="151" t="s">
        <v>134</v>
      </c>
      <c r="H156" s="152">
        <v>30</v>
      </c>
      <c r="I156" s="153"/>
      <c r="L156" s="149"/>
      <c r="M156" s="154"/>
      <c r="T156" s="155"/>
      <c r="AT156" s="150" t="s">
        <v>131</v>
      </c>
      <c r="AU156" s="150" t="s">
        <v>83</v>
      </c>
      <c r="AV156" s="13" t="s">
        <v>129</v>
      </c>
      <c r="AW156" s="13" t="s">
        <v>30</v>
      </c>
      <c r="AX156" s="13" t="s">
        <v>81</v>
      </c>
      <c r="AY156" s="150" t="s">
        <v>122</v>
      </c>
    </row>
    <row r="157" spans="2:65" s="1" customFormat="1" ht="44.25" customHeight="1">
      <c r="B157" s="30"/>
      <c r="C157" s="127" t="s">
        <v>183</v>
      </c>
      <c r="D157" s="127" t="s">
        <v>125</v>
      </c>
      <c r="E157" s="128" t="s">
        <v>184</v>
      </c>
      <c r="F157" s="129" t="s">
        <v>185</v>
      </c>
      <c r="G157" s="130" t="s">
        <v>147</v>
      </c>
      <c r="H157" s="131">
        <v>2</v>
      </c>
      <c r="I157" s="132"/>
      <c r="J157" s="133">
        <f>ROUND(I157*H157,2)</f>
        <v>0</v>
      </c>
      <c r="K157" s="134"/>
      <c r="L157" s="30"/>
      <c r="M157" s="135" t="s">
        <v>1</v>
      </c>
      <c r="N157" s="136" t="s">
        <v>38</v>
      </c>
      <c r="P157" s="137">
        <f>O157*H157</f>
        <v>0</v>
      </c>
      <c r="Q157" s="137">
        <v>9.7000000000000005E-4</v>
      </c>
      <c r="R157" s="137">
        <f>Q157*H157</f>
        <v>1.9400000000000001E-3</v>
      </c>
      <c r="S157" s="137">
        <v>4.3E-3</v>
      </c>
      <c r="T157" s="138">
        <f>S157*H157</f>
        <v>8.6E-3</v>
      </c>
      <c r="AR157" s="139" t="s">
        <v>129</v>
      </c>
      <c r="AT157" s="139" t="s">
        <v>125</v>
      </c>
      <c r="AU157" s="139" t="s">
        <v>83</v>
      </c>
      <c r="AY157" s="15" t="s">
        <v>122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5" t="s">
        <v>81</v>
      </c>
      <c r="BK157" s="140">
        <f>ROUND(I157*H157,2)</f>
        <v>0</v>
      </c>
      <c r="BL157" s="15" t="s">
        <v>129</v>
      </c>
      <c r="BM157" s="139" t="s">
        <v>186</v>
      </c>
    </row>
    <row r="158" spans="2:65" s="11" customFormat="1" ht="23" customHeight="1">
      <c r="B158" s="115"/>
      <c r="D158" s="116" t="s">
        <v>72</v>
      </c>
      <c r="E158" s="125" t="s">
        <v>187</v>
      </c>
      <c r="F158" s="125" t="s">
        <v>188</v>
      </c>
      <c r="I158" s="118"/>
      <c r="J158" s="126">
        <f>BK158</f>
        <v>0</v>
      </c>
      <c r="L158" s="115"/>
      <c r="M158" s="120"/>
      <c r="P158" s="121">
        <f>SUM(P159:P164)</f>
        <v>0</v>
      </c>
      <c r="R158" s="121">
        <f>SUM(R159:R164)</f>
        <v>0</v>
      </c>
      <c r="T158" s="122">
        <f>SUM(T159:T164)</f>
        <v>0</v>
      </c>
      <c r="AR158" s="116" t="s">
        <v>81</v>
      </c>
      <c r="AT158" s="123" t="s">
        <v>72</v>
      </c>
      <c r="AU158" s="123" t="s">
        <v>81</v>
      </c>
      <c r="AY158" s="116" t="s">
        <v>122</v>
      </c>
      <c r="BK158" s="124">
        <f>SUM(BK159:BK164)</f>
        <v>0</v>
      </c>
    </row>
    <row r="159" spans="2:65" s="1" customFormat="1" ht="38" customHeight="1">
      <c r="B159" s="30"/>
      <c r="C159" s="127" t="s">
        <v>189</v>
      </c>
      <c r="D159" s="127" t="s">
        <v>125</v>
      </c>
      <c r="E159" s="128" t="s">
        <v>190</v>
      </c>
      <c r="F159" s="129" t="s">
        <v>191</v>
      </c>
      <c r="G159" s="130" t="s">
        <v>192</v>
      </c>
      <c r="H159" s="131">
        <v>5.6120000000000001</v>
      </c>
      <c r="I159" s="132"/>
      <c r="J159" s="133">
        <f>ROUND(I159*H159,2)</f>
        <v>0</v>
      </c>
      <c r="K159" s="134"/>
      <c r="L159" s="30"/>
      <c r="M159" s="135" t="s">
        <v>1</v>
      </c>
      <c r="N159" s="136" t="s">
        <v>38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129</v>
      </c>
      <c r="AT159" s="139" t="s">
        <v>125</v>
      </c>
      <c r="AU159" s="139" t="s">
        <v>83</v>
      </c>
      <c r="AY159" s="15" t="s">
        <v>122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5" t="s">
        <v>81</v>
      </c>
      <c r="BK159" s="140">
        <f>ROUND(I159*H159,2)</f>
        <v>0</v>
      </c>
      <c r="BL159" s="15" t="s">
        <v>129</v>
      </c>
      <c r="BM159" s="139" t="s">
        <v>193</v>
      </c>
    </row>
    <row r="160" spans="2:65" s="1" customFormat="1" ht="62.75" customHeight="1">
      <c r="B160" s="30"/>
      <c r="C160" s="127" t="s">
        <v>194</v>
      </c>
      <c r="D160" s="127" t="s">
        <v>125</v>
      </c>
      <c r="E160" s="128" t="s">
        <v>195</v>
      </c>
      <c r="F160" s="129" t="s">
        <v>196</v>
      </c>
      <c r="G160" s="130" t="s">
        <v>192</v>
      </c>
      <c r="H160" s="131">
        <v>5.6120000000000001</v>
      </c>
      <c r="I160" s="132"/>
      <c r="J160" s="133">
        <f>ROUND(I160*H160,2)</f>
        <v>0</v>
      </c>
      <c r="K160" s="134"/>
      <c r="L160" s="30"/>
      <c r="M160" s="135" t="s">
        <v>1</v>
      </c>
      <c r="N160" s="136" t="s">
        <v>38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129</v>
      </c>
      <c r="AT160" s="139" t="s">
        <v>125</v>
      </c>
      <c r="AU160" s="139" t="s">
        <v>83</v>
      </c>
      <c r="AY160" s="15" t="s">
        <v>122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5" t="s">
        <v>81</v>
      </c>
      <c r="BK160" s="140">
        <f>ROUND(I160*H160,2)</f>
        <v>0</v>
      </c>
      <c r="BL160" s="15" t="s">
        <v>129</v>
      </c>
      <c r="BM160" s="139" t="s">
        <v>197</v>
      </c>
    </row>
    <row r="161" spans="2:65" s="1" customFormat="1" ht="33" customHeight="1">
      <c r="B161" s="30"/>
      <c r="C161" s="127" t="s">
        <v>198</v>
      </c>
      <c r="D161" s="127" t="s">
        <v>125</v>
      </c>
      <c r="E161" s="128" t="s">
        <v>199</v>
      </c>
      <c r="F161" s="129" t="s">
        <v>200</v>
      </c>
      <c r="G161" s="130" t="s">
        <v>192</v>
      </c>
      <c r="H161" s="131">
        <v>5.6120000000000001</v>
      </c>
      <c r="I161" s="132"/>
      <c r="J161" s="133">
        <f>ROUND(I161*H161,2)</f>
        <v>0</v>
      </c>
      <c r="K161" s="134"/>
      <c r="L161" s="30"/>
      <c r="M161" s="135" t="s">
        <v>1</v>
      </c>
      <c r="N161" s="136" t="s">
        <v>38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129</v>
      </c>
      <c r="AT161" s="139" t="s">
        <v>125</v>
      </c>
      <c r="AU161" s="139" t="s">
        <v>83</v>
      </c>
      <c r="AY161" s="15" t="s">
        <v>122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5" t="s">
        <v>81</v>
      </c>
      <c r="BK161" s="140">
        <f>ROUND(I161*H161,2)</f>
        <v>0</v>
      </c>
      <c r="BL161" s="15" t="s">
        <v>129</v>
      </c>
      <c r="BM161" s="139" t="s">
        <v>201</v>
      </c>
    </row>
    <row r="162" spans="2:65" s="1" customFormat="1" ht="44.25" customHeight="1">
      <c r="B162" s="30"/>
      <c r="C162" s="127" t="s">
        <v>202</v>
      </c>
      <c r="D162" s="127" t="s">
        <v>125</v>
      </c>
      <c r="E162" s="128" t="s">
        <v>203</v>
      </c>
      <c r="F162" s="129" t="s">
        <v>204</v>
      </c>
      <c r="G162" s="130" t="s">
        <v>192</v>
      </c>
      <c r="H162" s="131">
        <v>112.24</v>
      </c>
      <c r="I162" s="132"/>
      <c r="J162" s="133">
        <f>ROUND(I162*H162,2)</f>
        <v>0</v>
      </c>
      <c r="K162" s="134"/>
      <c r="L162" s="30"/>
      <c r="M162" s="135" t="s">
        <v>1</v>
      </c>
      <c r="N162" s="136" t="s">
        <v>38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129</v>
      </c>
      <c r="AT162" s="139" t="s">
        <v>125</v>
      </c>
      <c r="AU162" s="139" t="s">
        <v>83</v>
      </c>
      <c r="AY162" s="15" t="s">
        <v>122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5" t="s">
        <v>81</v>
      </c>
      <c r="BK162" s="140">
        <f>ROUND(I162*H162,2)</f>
        <v>0</v>
      </c>
      <c r="BL162" s="15" t="s">
        <v>129</v>
      </c>
      <c r="BM162" s="139" t="s">
        <v>205</v>
      </c>
    </row>
    <row r="163" spans="2:65" s="12" customFormat="1" ht="12">
      <c r="B163" s="141"/>
      <c r="D163" s="142" t="s">
        <v>131</v>
      </c>
      <c r="F163" s="144" t="s">
        <v>206</v>
      </c>
      <c r="H163" s="145">
        <v>112.24</v>
      </c>
      <c r="I163" s="146"/>
      <c r="L163" s="141"/>
      <c r="M163" s="147"/>
      <c r="T163" s="148"/>
      <c r="AT163" s="143" t="s">
        <v>131</v>
      </c>
      <c r="AU163" s="143" t="s">
        <v>83</v>
      </c>
      <c r="AV163" s="12" t="s">
        <v>83</v>
      </c>
      <c r="AW163" s="12" t="s">
        <v>4</v>
      </c>
      <c r="AX163" s="12" t="s">
        <v>81</v>
      </c>
      <c r="AY163" s="143" t="s">
        <v>122</v>
      </c>
    </row>
    <row r="164" spans="2:65" s="1" customFormat="1" ht="44.25" customHeight="1">
      <c r="B164" s="30"/>
      <c r="C164" s="127" t="s">
        <v>207</v>
      </c>
      <c r="D164" s="127" t="s">
        <v>125</v>
      </c>
      <c r="E164" s="128" t="s">
        <v>208</v>
      </c>
      <c r="F164" s="129" t="s">
        <v>209</v>
      </c>
      <c r="G164" s="130" t="s">
        <v>192</v>
      </c>
      <c r="H164" s="131">
        <v>5.6120000000000001</v>
      </c>
      <c r="I164" s="132"/>
      <c r="J164" s="133">
        <f>ROUND(I164*H164,2)</f>
        <v>0</v>
      </c>
      <c r="K164" s="134"/>
      <c r="L164" s="30"/>
      <c r="M164" s="135" t="s">
        <v>1</v>
      </c>
      <c r="N164" s="136" t="s">
        <v>38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129</v>
      </c>
      <c r="AT164" s="139" t="s">
        <v>125</v>
      </c>
      <c r="AU164" s="139" t="s">
        <v>83</v>
      </c>
      <c r="AY164" s="15" t="s">
        <v>122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5" t="s">
        <v>81</v>
      </c>
      <c r="BK164" s="140">
        <f>ROUND(I164*H164,2)</f>
        <v>0</v>
      </c>
      <c r="BL164" s="15" t="s">
        <v>129</v>
      </c>
      <c r="BM164" s="139" t="s">
        <v>210</v>
      </c>
    </row>
    <row r="165" spans="2:65" s="11" customFormat="1" ht="26" customHeight="1">
      <c r="B165" s="115"/>
      <c r="D165" s="116" t="s">
        <v>72</v>
      </c>
      <c r="E165" s="117" t="s">
        <v>211</v>
      </c>
      <c r="F165" s="117" t="s">
        <v>212</v>
      </c>
      <c r="I165" s="118"/>
      <c r="J165" s="119">
        <f>BK165</f>
        <v>0</v>
      </c>
      <c r="L165" s="115"/>
      <c r="M165" s="120"/>
      <c r="P165" s="121">
        <f>P166+P168+P171+P174+P176+P182+P185+P187</f>
        <v>0</v>
      </c>
      <c r="R165" s="121">
        <f>R166+R168+R171+R174+R176+R182+R185+R187</f>
        <v>5.0006500000000003</v>
      </c>
      <c r="T165" s="122">
        <f>T166+T168+T171+T174+T176+T182+T185+T187</f>
        <v>0.47500000000000003</v>
      </c>
      <c r="AR165" s="116" t="s">
        <v>83</v>
      </c>
      <c r="AT165" s="123" t="s">
        <v>72</v>
      </c>
      <c r="AU165" s="123" t="s">
        <v>73</v>
      </c>
      <c r="AY165" s="116" t="s">
        <v>122</v>
      </c>
      <c r="BK165" s="124">
        <f>BK166+BK168+BK171+BK174+BK176+BK182+BK185+BK187</f>
        <v>0</v>
      </c>
    </row>
    <row r="166" spans="2:65" s="11" customFormat="1" ht="23" customHeight="1">
      <c r="B166" s="115"/>
      <c r="D166" s="116" t="s">
        <v>72</v>
      </c>
      <c r="E166" s="125" t="s">
        <v>213</v>
      </c>
      <c r="F166" s="125" t="s">
        <v>214</v>
      </c>
      <c r="I166" s="118"/>
      <c r="J166" s="126">
        <f>BK166</f>
        <v>0</v>
      </c>
      <c r="L166" s="115"/>
      <c r="M166" s="120"/>
      <c r="P166" s="121">
        <f>P167</f>
        <v>0</v>
      </c>
      <c r="R166" s="121">
        <f>R167</f>
        <v>0</v>
      </c>
      <c r="T166" s="122">
        <f>T167</f>
        <v>0</v>
      </c>
      <c r="AR166" s="116" t="s">
        <v>83</v>
      </c>
      <c r="AT166" s="123" t="s">
        <v>72</v>
      </c>
      <c r="AU166" s="123" t="s">
        <v>81</v>
      </c>
      <c r="AY166" s="116" t="s">
        <v>122</v>
      </c>
      <c r="BK166" s="124">
        <f>BK167</f>
        <v>0</v>
      </c>
    </row>
    <row r="167" spans="2:65" s="1" customFormat="1" ht="16.5" customHeight="1">
      <c r="B167" s="30"/>
      <c r="C167" s="127" t="s">
        <v>215</v>
      </c>
      <c r="D167" s="127" t="s">
        <v>125</v>
      </c>
      <c r="E167" s="128" t="s">
        <v>216</v>
      </c>
      <c r="F167" s="129" t="s">
        <v>217</v>
      </c>
      <c r="G167" s="130" t="s">
        <v>218</v>
      </c>
      <c r="H167" s="131">
        <v>1</v>
      </c>
      <c r="I167" s="132"/>
      <c r="J167" s="133">
        <f>ROUND(I167*H167,2)</f>
        <v>0</v>
      </c>
      <c r="K167" s="134"/>
      <c r="L167" s="30"/>
      <c r="M167" s="135" t="s">
        <v>1</v>
      </c>
      <c r="N167" s="136" t="s">
        <v>38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198</v>
      </c>
      <c r="AT167" s="139" t="s">
        <v>125</v>
      </c>
      <c r="AU167" s="139" t="s">
        <v>83</v>
      </c>
      <c r="AY167" s="15" t="s">
        <v>122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5" t="s">
        <v>81</v>
      </c>
      <c r="BK167" s="140">
        <f>ROUND(I167*H167,2)</f>
        <v>0</v>
      </c>
      <c r="BL167" s="15" t="s">
        <v>198</v>
      </c>
      <c r="BM167" s="139" t="s">
        <v>219</v>
      </c>
    </row>
    <row r="168" spans="2:65" s="11" customFormat="1" ht="23" customHeight="1">
      <c r="B168" s="115"/>
      <c r="D168" s="116" t="s">
        <v>72</v>
      </c>
      <c r="E168" s="125" t="s">
        <v>220</v>
      </c>
      <c r="F168" s="125" t="s">
        <v>221</v>
      </c>
      <c r="I168" s="118"/>
      <c r="J168" s="126">
        <f>BK168</f>
        <v>0</v>
      </c>
      <c r="L168" s="115"/>
      <c r="M168" s="120"/>
      <c r="P168" s="121">
        <f>SUM(P169:P170)</f>
        <v>0</v>
      </c>
      <c r="R168" s="121">
        <f>SUM(R169:R170)</f>
        <v>0</v>
      </c>
      <c r="T168" s="122">
        <f>SUM(T169:T170)</f>
        <v>0</v>
      </c>
      <c r="AR168" s="116" t="s">
        <v>83</v>
      </c>
      <c r="AT168" s="123" t="s">
        <v>72</v>
      </c>
      <c r="AU168" s="123" t="s">
        <v>81</v>
      </c>
      <c r="AY168" s="116" t="s">
        <v>122</v>
      </c>
      <c r="BK168" s="124">
        <f>SUM(BK169:BK170)</f>
        <v>0</v>
      </c>
    </row>
    <row r="169" spans="2:65" s="1" customFormat="1" ht="44.25" customHeight="1">
      <c r="B169" s="30"/>
      <c r="C169" s="127" t="s">
        <v>222</v>
      </c>
      <c r="D169" s="127" t="s">
        <v>125</v>
      </c>
      <c r="E169" s="128" t="s">
        <v>223</v>
      </c>
      <c r="F169" s="129" t="s">
        <v>224</v>
      </c>
      <c r="G169" s="130" t="s">
        <v>155</v>
      </c>
      <c r="H169" s="131">
        <v>1</v>
      </c>
      <c r="I169" s="132"/>
      <c r="J169" s="133">
        <f>ROUND(I169*H169,2)</f>
        <v>0</v>
      </c>
      <c r="K169" s="134"/>
      <c r="L169" s="30"/>
      <c r="M169" s="135" t="s">
        <v>1</v>
      </c>
      <c r="N169" s="136" t="s">
        <v>38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198</v>
      </c>
      <c r="AT169" s="139" t="s">
        <v>125</v>
      </c>
      <c r="AU169" s="139" t="s">
        <v>83</v>
      </c>
      <c r="AY169" s="15" t="s">
        <v>122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5" t="s">
        <v>81</v>
      </c>
      <c r="BK169" s="140">
        <f>ROUND(I169*H169,2)</f>
        <v>0</v>
      </c>
      <c r="BL169" s="15" t="s">
        <v>198</v>
      </c>
      <c r="BM169" s="139" t="s">
        <v>225</v>
      </c>
    </row>
    <row r="170" spans="2:65" s="1" customFormat="1" ht="16.5" customHeight="1">
      <c r="B170" s="30"/>
      <c r="C170" s="127" t="s">
        <v>7</v>
      </c>
      <c r="D170" s="127" t="s">
        <v>125</v>
      </c>
      <c r="E170" s="128" t="s">
        <v>226</v>
      </c>
      <c r="F170" s="129" t="s">
        <v>217</v>
      </c>
      <c r="G170" s="130" t="s">
        <v>218</v>
      </c>
      <c r="H170" s="131">
        <v>1</v>
      </c>
      <c r="I170" s="132"/>
      <c r="J170" s="133">
        <f>ROUND(I170*H170,2)</f>
        <v>0</v>
      </c>
      <c r="K170" s="134"/>
      <c r="L170" s="30"/>
      <c r="M170" s="135" t="s">
        <v>1</v>
      </c>
      <c r="N170" s="136" t="s">
        <v>38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198</v>
      </c>
      <c r="AT170" s="139" t="s">
        <v>125</v>
      </c>
      <c r="AU170" s="139" t="s">
        <v>83</v>
      </c>
      <c r="AY170" s="15" t="s">
        <v>122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5" t="s">
        <v>81</v>
      </c>
      <c r="BK170" s="140">
        <f>ROUND(I170*H170,2)</f>
        <v>0</v>
      </c>
      <c r="BL170" s="15" t="s">
        <v>198</v>
      </c>
      <c r="BM170" s="139" t="s">
        <v>227</v>
      </c>
    </row>
    <row r="171" spans="2:65" s="11" customFormat="1" ht="23" customHeight="1">
      <c r="B171" s="115"/>
      <c r="D171" s="116" t="s">
        <v>72</v>
      </c>
      <c r="E171" s="125" t="s">
        <v>228</v>
      </c>
      <c r="F171" s="125" t="s">
        <v>229</v>
      </c>
      <c r="I171" s="118"/>
      <c r="J171" s="126">
        <f>BK171</f>
        <v>0</v>
      </c>
      <c r="L171" s="115"/>
      <c r="M171" s="120"/>
      <c r="P171" s="121">
        <f>SUM(P172:P173)</f>
        <v>0</v>
      </c>
      <c r="R171" s="121">
        <f>SUM(R172:R173)</f>
        <v>1.7000000000000001E-2</v>
      </c>
      <c r="T171" s="122">
        <f>SUM(T172:T173)</f>
        <v>0</v>
      </c>
      <c r="AR171" s="116" t="s">
        <v>83</v>
      </c>
      <c r="AT171" s="123" t="s">
        <v>72</v>
      </c>
      <c r="AU171" s="123" t="s">
        <v>81</v>
      </c>
      <c r="AY171" s="116" t="s">
        <v>122</v>
      </c>
      <c r="BK171" s="124">
        <f>SUM(BK172:BK173)</f>
        <v>0</v>
      </c>
    </row>
    <row r="172" spans="2:65" s="1" customFormat="1" ht="38" customHeight="1">
      <c r="B172" s="30"/>
      <c r="C172" s="127" t="s">
        <v>230</v>
      </c>
      <c r="D172" s="127" t="s">
        <v>125</v>
      </c>
      <c r="E172" s="128" t="s">
        <v>231</v>
      </c>
      <c r="F172" s="129" t="s">
        <v>232</v>
      </c>
      <c r="G172" s="130" t="s">
        <v>155</v>
      </c>
      <c r="H172" s="131">
        <v>1</v>
      </c>
      <c r="I172" s="132"/>
      <c r="J172" s="133">
        <f>ROUND(I172*H172,2)</f>
        <v>0</v>
      </c>
      <c r="K172" s="134"/>
      <c r="L172" s="30"/>
      <c r="M172" s="135" t="s">
        <v>1</v>
      </c>
      <c r="N172" s="136" t="s">
        <v>38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198</v>
      </c>
      <c r="AT172" s="139" t="s">
        <v>125</v>
      </c>
      <c r="AU172" s="139" t="s">
        <v>83</v>
      </c>
      <c r="AY172" s="15" t="s">
        <v>122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5" t="s">
        <v>81</v>
      </c>
      <c r="BK172" s="140">
        <f>ROUND(I172*H172,2)</f>
        <v>0</v>
      </c>
      <c r="BL172" s="15" t="s">
        <v>198</v>
      </c>
      <c r="BM172" s="139" t="s">
        <v>233</v>
      </c>
    </row>
    <row r="173" spans="2:65" s="1" customFormat="1" ht="24.25" customHeight="1">
      <c r="B173" s="30"/>
      <c r="C173" s="156" t="s">
        <v>234</v>
      </c>
      <c r="D173" s="156" t="s">
        <v>158</v>
      </c>
      <c r="E173" s="157" t="s">
        <v>235</v>
      </c>
      <c r="F173" s="158" t="s">
        <v>236</v>
      </c>
      <c r="G173" s="159" t="s">
        <v>155</v>
      </c>
      <c r="H173" s="160">
        <v>1</v>
      </c>
      <c r="I173" s="161"/>
      <c r="J173" s="162">
        <f>ROUND(I173*H173,2)</f>
        <v>0</v>
      </c>
      <c r="K173" s="163"/>
      <c r="L173" s="164"/>
      <c r="M173" s="165" t="s">
        <v>1</v>
      </c>
      <c r="N173" s="166" t="s">
        <v>38</v>
      </c>
      <c r="P173" s="137">
        <f>O173*H173</f>
        <v>0</v>
      </c>
      <c r="Q173" s="137">
        <v>1.7000000000000001E-2</v>
      </c>
      <c r="R173" s="137">
        <f>Q173*H173</f>
        <v>1.7000000000000001E-2</v>
      </c>
      <c r="S173" s="137">
        <v>0</v>
      </c>
      <c r="T173" s="138">
        <f>S173*H173</f>
        <v>0</v>
      </c>
      <c r="AR173" s="139" t="s">
        <v>237</v>
      </c>
      <c r="AT173" s="139" t="s">
        <v>158</v>
      </c>
      <c r="AU173" s="139" t="s">
        <v>83</v>
      </c>
      <c r="AY173" s="15" t="s">
        <v>122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5" t="s">
        <v>81</v>
      </c>
      <c r="BK173" s="140">
        <f>ROUND(I173*H173,2)</f>
        <v>0</v>
      </c>
      <c r="BL173" s="15" t="s">
        <v>198</v>
      </c>
      <c r="BM173" s="139" t="s">
        <v>238</v>
      </c>
    </row>
    <row r="174" spans="2:65" s="11" customFormat="1" ht="23" customHeight="1">
      <c r="B174" s="115"/>
      <c r="D174" s="116" t="s">
        <v>72</v>
      </c>
      <c r="E174" s="125" t="s">
        <v>239</v>
      </c>
      <c r="F174" s="125" t="s">
        <v>240</v>
      </c>
      <c r="I174" s="118"/>
      <c r="J174" s="126">
        <f>BK174</f>
        <v>0</v>
      </c>
      <c r="L174" s="115"/>
      <c r="M174" s="120"/>
      <c r="P174" s="121">
        <f>P175</f>
        <v>0</v>
      </c>
      <c r="R174" s="121">
        <f>R175</f>
        <v>0</v>
      </c>
      <c r="T174" s="122">
        <f>T175</f>
        <v>0.47500000000000003</v>
      </c>
      <c r="AR174" s="116" t="s">
        <v>83</v>
      </c>
      <c r="AT174" s="123" t="s">
        <v>72</v>
      </c>
      <c r="AU174" s="123" t="s">
        <v>81</v>
      </c>
      <c r="AY174" s="116" t="s">
        <v>122</v>
      </c>
      <c r="BK174" s="124">
        <f>BK175</f>
        <v>0</v>
      </c>
    </row>
    <row r="175" spans="2:65" s="1" customFormat="1" ht="24.25" customHeight="1">
      <c r="B175" s="30"/>
      <c r="C175" s="127" t="s">
        <v>241</v>
      </c>
      <c r="D175" s="127" t="s">
        <v>125</v>
      </c>
      <c r="E175" s="128" t="s">
        <v>242</v>
      </c>
      <c r="F175" s="129" t="s">
        <v>243</v>
      </c>
      <c r="G175" s="130" t="s">
        <v>128</v>
      </c>
      <c r="H175" s="131">
        <v>190</v>
      </c>
      <c r="I175" s="132"/>
      <c r="J175" s="133">
        <f>ROUND(I175*H175,2)</f>
        <v>0</v>
      </c>
      <c r="K175" s="134"/>
      <c r="L175" s="30"/>
      <c r="M175" s="135" t="s">
        <v>1</v>
      </c>
      <c r="N175" s="136" t="s">
        <v>38</v>
      </c>
      <c r="P175" s="137">
        <f>O175*H175</f>
        <v>0</v>
      </c>
      <c r="Q175" s="137">
        <v>0</v>
      </c>
      <c r="R175" s="137">
        <f>Q175*H175</f>
        <v>0</v>
      </c>
      <c r="S175" s="137">
        <v>2.5000000000000001E-3</v>
      </c>
      <c r="T175" s="138">
        <f>S175*H175</f>
        <v>0.47500000000000003</v>
      </c>
      <c r="AR175" s="139" t="s">
        <v>198</v>
      </c>
      <c r="AT175" s="139" t="s">
        <v>125</v>
      </c>
      <c r="AU175" s="139" t="s">
        <v>83</v>
      </c>
      <c r="AY175" s="15" t="s">
        <v>122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5" t="s">
        <v>81</v>
      </c>
      <c r="BK175" s="140">
        <f>ROUND(I175*H175,2)</f>
        <v>0</v>
      </c>
      <c r="BL175" s="15" t="s">
        <v>198</v>
      </c>
      <c r="BM175" s="139" t="s">
        <v>244</v>
      </c>
    </row>
    <row r="176" spans="2:65" s="11" customFormat="1" ht="23" customHeight="1">
      <c r="B176" s="115"/>
      <c r="D176" s="116" t="s">
        <v>72</v>
      </c>
      <c r="E176" s="125" t="s">
        <v>245</v>
      </c>
      <c r="F176" s="125" t="s">
        <v>246</v>
      </c>
      <c r="I176" s="118"/>
      <c r="J176" s="126">
        <f>BK176</f>
        <v>0</v>
      </c>
      <c r="L176" s="115"/>
      <c r="M176" s="120"/>
      <c r="P176" s="121">
        <f>SUM(P177:P181)</f>
        <v>0</v>
      </c>
      <c r="R176" s="121">
        <f>SUM(R177:R181)</f>
        <v>1.1020000000000001</v>
      </c>
      <c r="T176" s="122">
        <f>SUM(T177:T181)</f>
        <v>0</v>
      </c>
      <c r="AR176" s="116" t="s">
        <v>83</v>
      </c>
      <c r="AT176" s="123" t="s">
        <v>72</v>
      </c>
      <c r="AU176" s="123" t="s">
        <v>81</v>
      </c>
      <c r="AY176" s="116" t="s">
        <v>122</v>
      </c>
      <c r="BK176" s="124">
        <f>SUM(BK177:BK181)</f>
        <v>0</v>
      </c>
    </row>
    <row r="177" spans="2:65" s="1" customFormat="1" ht="21.75" customHeight="1">
      <c r="B177" s="30"/>
      <c r="C177" s="127" t="s">
        <v>247</v>
      </c>
      <c r="D177" s="127" t="s">
        <v>125</v>
      </c>
      <c r="E177" s="128" t="s">
        <v>248</v>
      </c>
      <c r="F177" s="129" t="s">
        <v>249</v>
      </c>
      <c r="G177" s="130" t="s">
        <v>128</v>
      </c>
      <c r="H177" s="131">
        <v>190</v>
      </c>
      <c r="I177" s="132"/>
      <c r="J177" s="133">
        <f>ROUND(I177*H177,2)</f>
        <v>0</v>
      </c>
      <c r="K177" s="134"/>
      <c r="L177" s="30"/>
      <c r="M177" s="135" t="s">
        <v>1</v>
      </c>
      <c r="N177" s="136" t="s">
        <v>38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198</v>
      </c>
      <c r="AT177" s="139" t="s">
        <v>125</v>
      </c>
      <c r="AU177" s="139" t="s">
        <v>83</v>
      </c>
      <c r="AY177" s="15" t="s">
        <v>122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5" t="s">
        <v>81</v>
      </c>
      <c r="BK177" s="140">
        <f>ROUND(I177*H177,2)</f>
        <v>0</v>
      </c>
      <c r="BL177" s="15" t="s">
        <v>198</v>
      </c>
      <c r="BM177" s="139" t="s">
        <v>250</v>
      </c>
    </row>
    <row r="178" spans="2:65" s="1" customFormat="1" ht="24.25" customHeight="1">
      <c r="B178" s="30"/>
      <c r="C178" s="127" t="s">
        <v>251</v>
      </c>
      <c r="D178" s="127" t="s">
        <v>125</v>
      </c>
      <c r="E178" s="128" t="s">
        <v>252</v>
      </c>
      <c r="F178" s="129" t="s">
        <v>253</v>
      </c>
      <c r="G178" s="130" t="s">
        <v>128</v>
      </c>
      <c r="H178" s="131">
        <v>190</v>
      </c>
      <c r="I178" s="132"/>
      <c r="J178" s="133">
        <f>ROUND(I178*H178,2)</f>
        <v>0</v>
      </c>
      <c r="K178" s="134"/>
      <c r="L178" s="30"/>
      <c r="M178" s="135" t="s">
        <v>1</v>
      </c>
      <c r="N178" s="136" t="s">
        <v>38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198</v>
      </c>
      <c r="AT178" s="139" t="s">
        <v>125</v>
      </c>
      <c r="AU178" s="139" t="s">
        <v>83</v>
      </c>
      <c r="AY178" s="15" t="s">
        <v>122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5" t="s">
        <v>81</v>
      </c>
      <c r="BK178" s="140">
        <f>ROUND(I178*H178,2)</f>
        <v>0</v>
      </c>
      <c r="BL178" s="15" t="s">
        <v>198</v>
      </c>
      <c r="BM178" s="139" t="s">
        <v>254</v>
      </c>
    </row>
    <row r="179" spans="2:65" s="1" customFormat="1" ht="24.25" customHeight="1">
      <c r="B179" s="30"/>
      <c r="C179" s="127" t="s">
        <v>255</v>
      </c>
      <c r="D179" s="127" t="s">
        <v>125</v>
      </c>
      <c r="E179" s="128" t="s">
        <v>256</v>
      </c>
      <c r="F179" s="129" t="s">
        <v>257</v>
      </c>
      <c r="G179" s="130" t="s">
        <v>128</v>
      </c>
      <c r="H179" s="131">
        <v>190</v>
      </c>
      <c r="I179" s="132"/>
      <c r="J179" s="133">
        <f>ROUND(I179*H179,2)</f>
        <v>0</v>
      </c>
      <c r="K179" s="134"/>
      <c r="L179" s="30"/>
      <c r="M179" s="135" t="s">
        <v>1</v>
      </c>
      <c r="N179" s="136" t="s">
        <v>38</v>
      </c>
      <c r="P179" s="137">
        <f>O179*H179</f>
        <v>0</v>
      </c>
      <c r="Q179" s="137">
        <v>4.0000000000000002E-4</v>
      </c>
      <c r="R179" s="137">
        <f>Q179*H179</f>
        <v>7.5999999999999998E-2</v>
      </c>
      <c r="S179" s="137">
        <v>0</v>
      </c>
      <c r="T179" s="138">
        <f>S179*H179</f>
        <v>0</v>
      </c>
      <c r="AR179" s="139" t="s">
        <v>198</v>
      </c>
      <c r="AT179" s="139" t="s">
        <v>125</v>
      </c>
      <c r="AU179" s="139" t="s">
        <v>83</v>
      </c>
      <c r="AY179" s="15" t="s">
        <v>122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5" t="s">
        <v>81</v>
      </c>
      <c r="BK179" s="140">
        <f>ROUND(I179*H179,2)</f>
        <v>0</v>
      </c>
      <c r="BL179" s="15" t="s">
        <v>198</v>
      </c>
      <c r="BM179" s="139" t="s">
        <v>258</v>
      </c>
    </row>
    <row r="180" spans="2:65" s="1" customFormat="1" ht="24.25" customHeight="1">
      <c r="B180" s="30"/>
      <c r="C180" s="127" t="s">
        <v>259</v>
      </c>
      <c r="D180" s="127" t="s">
        <v>125</v>
      </c>
      <c r="E180" s="128" t="s">
        <v>260</v>
      </c>
      <c r="F180" s="129" t="s">
        <v>261</v>
      </c>
      <c r="G180" s="130" t="s">
        <v>128</v>
      </c>
      <c r="H180" s="131">
        <v>190</v>
      </c>
      <c r="I180" s="132"/>
      <c r="J180" s="133">
        <f>ROUND(I180*H180,2)</f>
        <v>0</v>
      </c>
      <c r="K180" s="134"/>
      <c r="L180" s="30"/>
      <c r="M180" s="135" t="s">
        <v>1</v>
      </c>
      <c r="N180" s="136" t="s">
        <v>38</v>
      </c>
      <c r="P180" s="137">
        <f>O180*H180</f>
        <v>0</v>
      </c>
      <c r="Q180" s="137">
        <v>5.4000000000000003E-3</v>
      </c>
      <c r="R180" s="137">
        <f>Q180*H180</f>
        <v>1.026</v>
      </c>
      <c r="S180" s="137">
        <v>0</v>
      </c>
      <c r="T180" s="138">
        <f>S180*H180</f>
        <v>0</v>
      </c>
      <c r="AR180" s="139" t="s">
        <v>198</v>
      </c>
      <c r="AT180" s="139" t="s">
        <v>125</v>
      </c>
      <c r="AU180" s="139" t="s">
        <v>83</v>
      </c>
      <c r="AY180" s="15" t="s">
        <v>122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5" t="s">
        <v>81</v>
      </c>
      <c r="BK180" s="140">
        <f>ROUND(I180*H180,2)</f>
        <v>0</v>
      </c>
      <c r="BL180" s="15" t="s">
        <v>198</v>
      </c>
      <c r="BM180" s="139" t="s">
        <v>262</v>
      </c>
    </row>
    <row r="181" spans="2:65" s="1" customFormat="1" ht="44.25" customHeight="1">
      <c r="B181" s="30"/>
      <c r="C181" s="127" t="s">
        <v>263</v>
      </c>
      <c r="D181" s="127" t="s">
        <v>125</v>
      </c>
      <c r="E181" s="128" t="s">
        <v>264</v>
      </c>
      <c r="F181" s="129" t="s">
        <v>265</v>
      </c>
      <c r="G181" s="130" t="s">
        <v>192</v>
      </c>
      <c r="H181" s="131">
        <v>2.29</v>
      </c>
      <c r="I181" s="132"/>
      <c r="J181" s="133">
        <f>ROUND(I181*H181,2)</f>
        <v>0</v>
      </c>
      <c r="K181" s="134"/>
      <c r="L181" s="30"/>
      <c r="M181" s="135" t="s">
        <v>1</v>
      </c>
      <c r="N181" s="136" t="s">
        <v>38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198</v>
      </c>
      <c r="AT181" s="139" t="s">
        <v>125</v>
      </c>
      <c r="AU181" s="139" t="s">
        <v>83</v>
      </c>
      <c r="AY181" s="15" t="s">
        <v>122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5" t="s">
        <v>81</v>
      </c>
      <c r="BK181" s="140">
        <f>ROUND(I181*H181,2)</f>
        <v>0</v>
      </c>
      <c r="BL181" s="15" t="s">
        <v>198</v>
      </c>
      <c r="BM181" s="139" t="s">
        <v>266</v>
      </c>
    </row>
    <row r="182" spans="2:65" s="11" customFormat="1" ht="23" customHeight="1">
      <c r="B182" s="115"/>
      <c r="D182" s="116" t="s">
        <v>72</v>
      </c>
      <c r="E182" s="125" t="s">
        <v>267</v>
      </c>
      <c r="F182" s="125" t="s">
        <v>268</v>
      </c>
      <c r="I182" s="118"/>
      <c r="J182" s="126">
        <f>BK182</f>
        <v>0</v>
      </c>
      <c r="L182" s="115"/>
      <c r="M182" s="120"/>
      <c r="P182" s="121">
        <f>SUM(P183:P184)</f>
        <v>0</v>
      </c>
      <c r="R182" s="121">
        <f>SUM(R183:R184)</f>
        <v>3.8760000000000003</v>
      </c>
      <c r="T182" s="122">
        <f>SUM(T183:T184)</f>
        <v>0</v>
      </c>
      <c r="AR182" s="116" t="s">
        <v>83</v>
      </c>
      <c r="AT182" s="123" t="s">
        <v>72</v>
      </c>
      <c r="AU182" s="123" t="s">
        <v>81</v>
      </c>
      <c r="AY182" s="116" t="s">
        <v>122</v>
      </c>
      <c r="BK182" s="124">
        <f>SUM(BK183:BK184)</f>
        <v>0</v>
      </c>
    </row>
    <row r="183" spans="2:65" s="1" customFormat="1" ht="38" customHeight="1">
      <c r="B183" s="30"/>
      <c r="C183" s="127" t="s">
        <v>182</v>
      </c>
      <c r="D183" s="127" t="s">
        <v>125</v>
      </c>
      <c r="E183" s="128" t="s">
        <v>269</v>
      </c>
      <c r="F183" s="129" t="s">
        <v>270</v>
      </c>
      <c r="G183" s="130" t="s">
        <v>128</v>
      </c>
      <c r="H183" s="131">
        <v>190</v>
      </c>
      <c r="I183" s="132"/>
      <c r="J183" s="133">
        <f>ROUND(I183*H183,2)</f>
        <v>0</v>
      </c>
      <c r="K183" s="134"/>
      <c r="L183" s="30"/>
      <c r="M183" s="135" t="s">
        <v>1</v>
      </c>
      <c r="N183" s="136" t="s">
        <v>38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198</v>
      </c>
      <c r="AT183" s="139" t="s">
        <v>125</v>
      </c>
      <c r="AU183" s="139" t="s">
        <v>83</v>
      </c>
      <c r="AY183" s="15" t="s">
        <v>122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5" t="s">
        <v>81</v>
      </c>
      <c r="BK183" s="140">
        <f>ROUND(I183*H183,2)</f>
        <v>0</v>
      </c>
      <c r="BL183" s="15" t="s">
        <v>198</v>
      </c>
      <c r="BM183" s="139" t="s">
        <v>271</v>
      </c>
    </row>
    <row r="184" spans="2:65" s="1" customFormat="1" ht="38" customHeight="1">
      <c r="B184" s="30"/>
      <c r="C184" s="127" t="s">
        <v>272</v>
      </c>
      <c r="D184" s="127" t="s">
        <v>125</v>
      </c>
      <c r="E184" s="128" t="s">
        <v>273</v>
      </c>
      <c r="F184" s="129" t="s">
        <v>274</v>
      </c>
      <c r="G184" s="130" t="s">
        <v>128</v>
      </c>
      <c r="H184" s="131">
        <v>190</v>
      </c>
      <c r="I184" s="132"/>
      <c r="J184" s="133">
        <f>ROUND(I184*H184,2)</f>
        <v>0</v>
      </c>
      <c r="K184" s="134"/>
      <c r="L184" s="30"/>
      <c r="M184" s="135" t="s">
        <v>1</v>
      </c>
      <c r="N184" s="136" t="s">
        <v>38</v>
      </c>
      <c r="P184" s="137">
        <f>O184*H184</f>
        <v>0</v>
      </c>
      <c r="Q184" s="137">
        <v>2.0400000000000001E-2</v>
      </c>
      <c r="R184" s="137">
        <f>Q184*H184</f>
        <v>3.8760000000000003</v>
      </c>
      <c r="S184" s="137">
        <v>0</v>
      </c>
      <c r="T184" s="138">
        <f>S184*H184</f>
        <v>0</v>
      </c>
      <c r="AR184" s="139" t="s">
        <v>198</v>
      </c>
      <c r="AT184" s="139" t="s">
        <v>125</v>
      </c>
      <c r="AU184" s="139" t="s">
        <v>83</v>
      </c>
      <c r="AY184" s="15" t="s">
        <v>122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5" t="s">
        <v>81</v>
      </c>
      <c r="BK184" s="140">
        <f>ROUND(I184*H184,2)</f>
        <v>0</v>
      </c>
      <c r="BL184" s="15" t="s">
        <v>198</v>
      </c>
      <c r="BM184" s="139" t="s">
        <v>275</v>
      </c>
    </row>
    <row r="185" spans="2:65" s="11" customFormat="1" ht="23" customHeight="1">
      <c r="B185" s="115"/>
      <c r="D185" s="116" t="s">
        <v>72</v>
      </c>
      <c r="E185" s="125" t="s">
        <v>276</v>
      </c>
      <c r="F185" s="125" t="s">
        <v>277</v>
      </c>
      <c r="I185" s="118"/>
      <c r="J185" s="126">
        <f>BK185</f>
        <v>0</v>
      </c>
      <c r="L185" s="115"/>
      <c r="M185" s="120"/>
      <c r="P185" s="121">
        <f>P186</f>
        <v>0</v>
      </c>
      <c r="R185" s="121">
        <f>R186</f>
        <v>1.3999999999999999E-4</v>
      </c>
      <c r="T185" s="122">
        <f>T186</f>
        <v>0</v>
      </c>
      <c r="AR185" s="116" t="s">
        <v>83</v>
      </c>
      <c r="AT185" s="123" t="s">
        <v>72</v>
      </c>
      <c r="AU185" s="123" t="s">
        <v>81</v>
      </c>
      <c r="AY185" s="116" t="s">
        <v>122</v>
      </c>
      <c r="BK185" s="124">
        <f>BK186</f>
        <v>0</v>
      </c>
    </row>
    <row r="186" spans="2:65" s="1" customFormat="1" ht="24.25" customHeight="1">
      <c r="B186" s="30"/>
      <c r="C186" s="127" t="s">
        <v>237</v>
      </c>
      <c r="D186" s="127" t="s">
        <v>125</v>
      </c>
      <c r="E186" s="128" t="s">
        <v>278</v>
      </c>
      <c r="F186" s="129" t="s">
        <v>279</v>
      </c>
      <c r="G186" s="130" t="s">
        <v>218</v>
      </c>
      <c r="H186" s="131">
        <v>1</v>
      </c>
      <c r="I186" s="132"/>
      <c r="J186" s="133">
        <f>ROUND(I186*H186,2)</f>
        <v>0</v>
      </c>
      <c r="K186" s="134"/>
      <c r="L186" s="30"/>
      <c r="M186" s="135" t="s">
        <v>1</v>
      </c>
      <c r="N186" s="136" t="s">
        <v>38</v>
      </c>
      <c r="P186" s="137">
        <f>O186*H186</f>
        <v>0</v>
      </c>
      <c r="Q186" s="137">
        <v>1.3999999999999999E-4</v>
      </c>
      <c r="R186" s="137">
        <f>Q186*H186</f>
        <v>1.3999999999999999E-4</v>
      </c>
      <c r="S186" s="137">
        <v>0</v>
      </c>
      <c r="T186" s="138">
        <f>S186*H186</f>
        <v>0</v>
      </c>
      <c r="AR186" s="139" t="s">
        <v>198</v>
      </c>
      <c r="AT186" s="139" t="s">
        <v>125</v>
      </c>
      <c r="AU186" s="139" t="s">
        <v>83</v>
      </c>
      <c r="AY186" s="15" t="s">
        <v>122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5" t="s">
        <v>81</v>
      </c>
      <c r="BK186" s="140">
        <f>ROUND(I186*H186,2)</f>
        <v>0</v>
      </c>
      <c r="BL186" s="15" t="s">
        <v>198</v>
      </c>
      <c r="BM186" s="139" t="s">
        <v>280</v>
      </c>
    </row>
    <row r="187" spans="2:65" s="11" customFormat="1" ht="23" customHeight="1">
      <c r="B187" s="115"/>
      <c r="D187" s="116" t="s">
        <v>72</v>
      </c>
      <c r="E187" s="125" t="s">
        <v>281</v>
      </c>
      <c r="F187" s="125" t="s">
        <v>282</v>
      </c>
      <c r="I187" s="118"/>
      <c r="J187" s="126">
        <f>BK187</f>
        <v>0</v>
      </c>
      <c r="L187" s="115"/>
      <c r="M187" s="120"/>
      <c r="P187" s="121">
        <f>P188</f>
        <v>0</v>
      </c>
      <c r="R187" s="121">
        <f>R188</f>
        <v>5.5100000000000001E-3</v>
      </c>
      <c r="T187" s="122">
        <f>T188</f>
        <v>0</v>
      </c>
      <c r="AR187" s="116" t="s">
        <v>83</v>
      </c>
      <c r="AT187" s="123" t="s">
        <v>72</v>
      </c>
      <c r="AU187" s="123" t="s">
        <v>81</v>
      </c>
      <c r="AY187" s="116" t="s">
        <v>122</v>
      </c>
      <c r="BK187" s="124">
        <f>BK188</f>
        <v>0</v>
      </c>
    </row>
    <row r="188" spans="2:65" s="1" customFormat="1" ht="38" customHeight="1">
      <c r="B188" s="30"/>
      <c r="C188" s="127" t="s">
        <v>283</v>
      </c>
      <c r="D188" s="127" t="s">
        <v>125</v>
      </c>
      <c r="E188" s="128" t="s">
        <v>284</v>
      </c>
      <c r="F188" s="129" t="s">
        <v>285</v>
      </c>
      <c r="G188" s="130" t="s">
        <v>128</v>
      </c>
      <c r="H188" s="131">
        <v>19</v>
      </c>
      <c r="I188" s="132"/>
      <c r="J188" s="133">
        <f>ROUND(I188*H188,2)</f>
        <v>0</v>
      </c>
      <c r="K188" s="134"/>
      <c r="L188" s="30"/>
      <c r="M188" s="135" t="s">
        <v>1</v>
      </c>
      <c r="N188" s="136" t="s">
        <v>38</v>
      </c>
      <c r="P188" s="137">
        <f>O188*H188</f>
        <v>0</v>
      </c>
      <c r="Q188" s="137">
        <v>2.9E-4</v>
      </c>
      <c r="R188" s="137">
        <f>Q188*H188</f>
        <v>5.5100000000000001E-3</v>
      </c>
      <c r="S188" s="137">
        <v>0</v>
      </c>
      <c r="T188" s="138">
        <f>S188*H188</f>
        <v>0</v>
      </c>
      <c r="AR188" s="139" t="s">
        <v>198</v>
      </c>
      <c r="AT188" s="139" t="s">
        <v>125</v>
      </c>
      <c r="AU188" s="139" t="s">
        <v>83</v>
      </c>
      <c r="AY188" s="15" t="s">
        <v>122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5" t="s">
        <v>81</v>
      </c>
      <c r="BK188" s="140">
        <f>ROUND(I188*H188,2)</f>
        <v>0</v>
      </c>
      <c r="BL188" s="15" t="s">
        <v>198</v>
      </c>
      <c r="BM188" s="139" t="s">
        <v>286</v>
      </c>
    </row>
    <row r="189" spans="2:65" s="11" customFormat="1" ht="26" customHeight="1">
      <c r="B189" s="115"/>
      <c r="D189" s="116" t="s">
        <v>72</v>
      </c>
      <c r="E189" s="117" t="s">
        <v>287</v>
      </c>
      <c r="F189" s="117" t="s">
        <v>288</v>
      </c>
      <c r="I189" s="118"/>
      <c r="J189" s="119">
        <f>BK189</f>
        <v>0</v>
      </c>
      <c r="L189" s="115"/>
      <c r="M189" s="120"/>
      <c r="P189" s="121">
        <f>SUM(P190:P191)</f>
        <v>0</v>
      </c>
      <c r="R189" s="121">
        <f>SUM(R190:R191)</f>
        <v>0</v>
      </c>
      <c r="T189" s="122">
        <f>SUM(T190:T191)</f>
        <v>0</v>
      </c>
      <c r="AR189" s="116" t="s">
        <v>149</v>
      </c>
      <c r="AT189" s="123" t="s">
        <v>72</v>
      </c>
      <c r="AU189" s="123" t="s">
        <v>73</v>
      </c>
      <c r="AY189" s="116" t="s">
        <v>122</v>
      </c>
      <c r="BK189" s="124">
        <f>SUM(BK190:BK191)</f>
        <v>0</v>
      </c>
    </row>
    <row r="190" spans="2:65" s="1" customFormat="1" ht="16.5" customHeight="1">
      <c r="B190" s="30"/>
      <c r="C190" s="127" t="s">
        <v>289</v>
      </c>
      <c r="D190" s="127" t="s">
        <v>125</v>
      </c>
      <c r="E190" s="128" t="s">
        <v>78</v>
      </c>
      <c r="F190" s="129" t="s">
        <v>217</v>
      </c>
      <c r="G190" s="130" t="s">
        <v>218</v>
      </c>
      <c r="H190" s="131">
        <v>1</v>
      </c>
      <c r="I190" s="132"/>
      <c r="J190" s="133">
        <f>ROUND(I190*H190,2)</f>
        <v>0</v>
      </c>
      <c r="K190" s="134"/>
      <c r="L190" s="30"/>
      <c r="M190" s="135" t="s">
        <v>1</v>
      </c>
      <c r="N190" s="136" t="s">
        <v>38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129</v>
      </c>
      <c r="AT190" s="139" t="s">
        <v>125</v>
      </c>
      <c r="AU190" s="139" t="s">
        <v>81</v>
      </c>
      <c r="AY190" s="15" t="s">
        <v>122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5" t="s">
        <v>81</v>
      </c>
      <c r="BK190" s="140">
        <f>ROUND(I190*H190,2)</f>
        <v>0</v>
      </c>
      <c r="BL190" s="15" t="s">
        <v>129</v>
      </c>
      <c r="BM190" s="139" t="s">
        <v>290</v>
      </c>
    </row>
    <row r="191" spans="2:65" s="1" customFormat="1" ht="16.5" customHeight="1">
      <c r="B191" s="30"/>
      <c r="C191" s="127" t="s">
        <v>291</v>
      </c>
      <c r="D191" s="127" t="s">
        <v>125</v>
      </c>
      <c r="E191" s="128" t="s">
        <v>292</v>
      </c>
      <c r="F191" s="129" t="s">
        <v>217</v>
      </c>
      <c r="G191" s="130" t="s">
        <v>218</v>
      </c>
      <c r="H191" s="131">
        <v>1</v>
      </c>
      <c r="I191" s="132"/>
      <c r="J191" s="133">
        <f>ROUND(I191*H191,2)</f>
        <v>0</v>
      </c>
      <c r="K191" s="134"/>
      <c r="L191" s="30"/>
      <c r="M191" s="167" t="s">
        <v>1</v>
      </c>
      <c r="N191" s="168" t="s">
        <v>38</v>
      </c>
      <c r="O191" s="169"/>
      <c r="P191" s="170">
        <f>O191*H191</f>
        <v>0</v>
      </c>
      <c r="Q191" s="170">
        <v>0</v>
      </c>
      <c r="R191" s="170">
        <f>Q191*H191</f>
        <v>0</v>
      </c>
      <c r="S191" s="170">
        <v>0</v>
      </c>
      <c r="T191" s="171">
        <f>S191*H191</f>
        <v>0</v>
      </c>
      <c r="AR191" s="139" t="s">
        <v>129</v>
      </c>
      <c r="AT191" s="139" t="s">
        <v>125</v>
      </c>
      <c r="AU191" s="139" t="s">
        <v>81</v>
      </c>
      <c r="AY191" s="15" t="s">
        <v>122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5" t="s">
        <v>81</v>
      </c>
      <c r="BK191" s="140">
        <f>ROUND(I191*H191,2)</f>
        <v>0</v>
      </c>
      <c r="BL191" s="15" t="s">
        <v>129</v>
      </c>
      <c r="BM191" s="139" t="s">
        <v>293</v>
      </c>
    </row>
    <row r="192" spans="2:65" s="1" customFormat="1" ht="7" customHeight="1">
      <c r="B192" s="42"/>
      <c r="C192" s="43"/>
      <c r="D192" s="43"/>
      <c r="E192" s="43"/>
      <c r="F192" s="43"/>
      <c r="G192" s="43"/>
      <c r="H192" s="43"/>
      <c r="I192" s="43"/>
      <c r="J192" s="43"/>
      <c r="K192" s="43"/>
      <c r="L192" s="30"/>
    </row>
  </sheetData>
  <sheetProtection algorithmName="SHA-512" hashValue="DmSpq3PGIKy+3gtxH0OxwHP2glXhhTYcv4IHXecHRhrVmLNi0Ma+K8PaZ3RF886pRfV2twviRN+YVNad0hlzRA==" saltValue="YLhIOBqzFsolpQXSaEU1aaEQJ3YwjlUtlDHIBTIuCmmVgA+KV900Mq7DCtLXid77H6mGy+mpctZkP2S80AZjrw==" spinCount="100000" sheet="1" objects="1" scenarios="1" formatColumns="0" formatRows="0" autoFilter="0"/>
  <autoFilter ref="C130:K191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001 - Stavební a technick...</vt:lpstr>
      <vt:lpstr>'001 - Stavební a technick...'!Názvy_tisku</vt:lpstr>
      <vt:lpstr>'Rekapitulace stavby'!Názvy_tisku</vt:lpstr>
      <vt:lpstr>'001 - Stavební a technick...'!Oblast_tisku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Šebesta</cp:lastModifiedBy>
  <dcterms:created xsi:type="dcterms:W3CDTF">2026-04-27T13:20:46Z</dcterms:created>
  <dcterms:modified xsi:type="dcterms:W3CDTF">2026-05-11T12:40:32Z</dcterms:modified>
</cp:coreProperties>
</file>